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<sst xmlns="http://schemas.openxmlformats.org/spreadsheetml/2006/main" count="205" uniqueCount="174">
  <si>
    <t>Номер строки</t>
  </si>
  <si>
    <t>0102</t>
  </si>
  <si>
    <t>0103</t>
  </si>
  <si>
    <t>0104</t>
  </si>
  <si>
    <t>0300</t>
  </si>
  <si>
    <t>0400</t>
  </si>
  <si>
    <t>0500</t>
  </si>
  <si>
    <t>0700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</si>
  <si>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</si>
  <si>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</si>
  <si>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</si>
  <si>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</si>
  <si>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</si>
  <si>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</si>
  <si>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</si>
  <si>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0309</t>
  </si>
  <si>
    <t>0412</t>
  </si>
  <si>
    <t>0502</t>
  </si>
  <si>
    <t>0707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</si>
  <si>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</si>
  <si>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</si>
  <si>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</si>
  <si>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</si>
  <si>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</si>
  <si>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</si>
  <si>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</si>
  <si>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</si>
  <si>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</si>
  <si>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% исполнения</t>
  </si>
  <si>
    <t>Итого</t>
  </si>
  <si>
    <t xml:space="preserve">  НАЛОГОВЫЕ И НЕНАЛОГОВЫЕ ДОХОДЫ</t>
  </si>
  <si>
    <t xml:space="preserve">    НАЛОГИ НА ПРИБЫЛЬ, ДОХОДЫ</t>
  </si>
  <si>
    <t>00010102010011000110</t>
  </si>
  <si>
    <t xml:space="preserve">    ГОСУДАРСТВЕННАЯ ПОШЛИНА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</si>
  <si>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</si>
  <si>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</si>
  <si>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</si>
  <si>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ИТОГО ДОХОДОВ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</si>
  <si>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</si>
  <si>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</si>
  <si>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</si>
  <si>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</si>
  <si>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</si>
  <si>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</si>
  <si>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</si>
  <si>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</si>
  <si>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</si>
  <si>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</si>
  <si>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</si>
  <si>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</si>
  <si>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</si>
  <si>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</si>
  <si>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ОБРАЗОВАНИЕ</t>
  </si>
  <si>
    <t xml:space="preserve">      Молодежная политика и оздоровление детей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</si>
  <si>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</si>
  <si>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</si>
  <si>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</si>
  <si>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</si>
  <si>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</si>
  <si>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Всего расходов:</t>
  </si>
  <si>
    <t>00010000000000000000</t>
  </si>
  <si>
    <t>00010100000000000000</t>
  </si>
  <si>
    <t>00010800000000000000</t>
  </si>
  <si>
    <t>00011100000000000000</t>
  </si>
  <si>
    <t>00011105013100000120</t>
  </si>
  <si>
    <t>00020000000000000000</t>
  </si>
  <si>
    <t>00020200000000000000</t>
  </si>
  <si>
    <t>00010102030011000110</t>
  </si>
  <si>
    <t xml:space="preserve">    ЗАДОЛЖЕННОСТЬ ПО ОТМЕНЕННЫМ НАЛОГАМ, СБОРАМ И ИНЫМ ОБЯЗАТЕЛЬНЫМ ПЛАТЕЖАМ</t>
  </si>
  <si>
    <t>00010900000000000000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</si>
  <si>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</si>
  <si>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</si>
  <si>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00010102030013000110</t>
  </si>
  <si>
    <t>в рублях</t>
  </si>
  <si>
    <t>в процентах к сумме средств, отраженных в графе 4</t>
  </si>
  <si>
    <t xml:space="preserve">    НАЛОГИ НА ИМУЩЕСТВО</t>
  </si>
  <si>
    <t>00010600000000000000</t>
  </si>
  <si>
    <t xml:space="preserve">      налог на имущество физических лиц, зачисляемый в местные бюджеты</t>
  </si>
  <si>
    <t>00010601030101000110</t>
  </si>
  <si>
    <t xml:space="preserve">      налог на имущество физ. лиц, зачисляемый в бюджеты поселений</t>
  </si>
  <si>
    <t>00010601030102000110</t>
  </si>
  <si>
    <t xml:space="preserve">      земельный налог, зачисляемый в бюджеты поселений</t>
  </si>
  <si>
    <t>00010606013101000110</t>
  </si>
  <si>
    <t xml:space="preserve">      земельный налог,</t>
  </si>
  <si>
    <t>00010606013102000110</t>
  </si>
  <si>
    <t xml:space="preserve">      земельный налог</t>
  </si>
  <si>
    <t>00010606023101000110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</si>
  <si>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</si>
  <si>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00010804020011000110</t>
  </si>
  <si>
    <t xml:space="preserve">      земельный налог (по обязательствам возникшим до 01.01.2006) мобилизуемый на территории поселе</t>
  </si>
  <si>
    <t>00010904053102000110</t>
  </si>
  <si>
    <t>00011105035100001120</t>
  </si>
  <si>
    <t xml:space="preserve">      Субвенции бюджетам поселений на осуществление первичного воинского учета на территориях, где отсутствую военные комиссариаты</t>
  </si>
  <si>
    <t>00020203015100000151</t>
  </si>
  <si>
    <t>00020203024100000151</t>
  </si>
  <si>
    <t>00020204999100000151</t>
  </si>
  <si>
    <t>Приложение 1</t>
  </si>
  <si>
    <t>Приложение 2</t>
  </si>
  <si>
    <t>00010102040011000110</t>
  </si>
  <si>
    <t>00010102010014000110</t>
  </si>
  <si>
    <t>00010606023102000110</t>
  </si>
  <si>
    <t xml:space="preserve">    ДОХОДЫ ОТ ОКАЗАНИЯ ПЛАТНЫХ УСЛУГ И КОМПЕНСАЦИИ ЗАТРАТ ГОСУДАРСТВА</t>
  </si>
  <si>
    <t>00011300000000000000</t>
  </si>
  <si>
    <t>00011301995100004130</t>
  </si>
  <si>
    <t xml:space="preserve">      Субвенции бюджетам поселений на выполнение передаваемых полномочий субъектов Российской Федерации</t>
  </si>
  <si>
    <t>Сумма средств, предусмотренная на 2013 год в Решении о местном бюджете, в рублях</t>
  </si>
  <si>
    <t>0314</t>
  </si>
  <si>
    <t>1400</t>
  </si>
  <si>
    <t>1403</t>
  </si>
  <si>
    <t>00010102020011000110</t>
  </si>
  <si>
    <t>00011700000000000000</t>
  </si>
  <si>
    <t>00011701050100000180</t>
  </si>
  <si>
    <t>00020204025100000151</t>
  </si>
  <si>
    <t xml:space="preserve">      Другие вопросы в области национальной безопасности и правоохранительной деятельности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</si>
  <si>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</si>
  <si>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</si>
  <si>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Единица измерения: руб.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</si>
  <si>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</si>
  <si>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</si>
  <si>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</si>
  <si>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</si>
  <si>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</si>
  <si>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 xml:space="preserve">      Жилищное хозяйство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</si>
  <si>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</si>
  <si>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</si>
  <si>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</si>
  <si>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0501</t>
  </si>
  <si>
    <t>1000</t>
  </si>
  <si>
    <t>1001</t>
  </si>
  <si>
    <t>1003</t>
  </si>
  <si>
    <t xml:space="preserve">      Транспорт</t>
  </si>
  <si>
    <t>0408</t>
  </si>
  <si>
    <t xml:space="preserve">    НАЛОГИ НА СОВОКУПНЫЙ ДОХОД</t>
  </si>
  <si>
    <t xml:space="preserve">    ДОХОДЫ ОТ ПРОДАЖИ МАТЕРИАЛЬНЫХ И НЕМАТЕРИАЛЬНЫХ АКТИВОВ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</si>
  <si>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</si>
  <si>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</si>
  <si>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</si>
  <si>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</si>
  <si>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</si>
  <si>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</si>
  <si>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Сельское хозяйство и рыболовство</t>
  </si>
  <si>
    <t>0405</t>
  </si>
  <si>
    <t xml:space="preserve">      Водные ресурсы</t>
  </si>
  <si>
    <t>0406</t>
  </si>
  <si>
    <t xml:space="preserve">      Связь и информатика</t>
  </si>
  <si>
    <t>0410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</si>
  <si>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</si>
  <si>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</si>
  <si>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</si>
  <si>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</si>
  <si>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</si>
  <si>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</si>
  <si>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</si>
  <si>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</si>
  <si>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</si>
  <si>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</si>
  <si>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Другие вопросы в области образования</t>
  </si>
  <si>
    <t>0709</t>
  </si>
  <si>
    <t xml:space="preserve">      Другие вопросы в области культуры, кинематографии</t>
  </si>
  <si>
    <t>0804</t>
  </si>
  <si>
    <t xml:space="preserve">      Другие вопросы в области социальной политики</t>
  </si>
  <si>
    <t>1006</t>
  </si>
  <si>
    <t xml:space="preserve">      Физическая культура</t>
  </si>
  <si>
    <t>1101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</si>
  <si>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</si>
  <si>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</si>
  <si>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</si>
  <si>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</si>
  <si>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</si>
  <si>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ФЕРАЦИИ ОТ ВОЗВРАТА ОСТАТКОВ СУБСИДИЙ,СУБВЕНЦИЙ И ИНЫХ МЕЖБЮДЖЕТНЫХ ТРАНСФЕРТОВ, ИМЕЮЩИХ ЦЕЛЕВОЕ НАЗНАЧЕНИЕ, ПРОШЛЫХ ЛЕТ</t>
  </si>
  <si>
    <t>ВОЗВРАТ ОСТАТКОВ СУБСИДИЙ, СУБВЕНЦИЙ И  ИНЫХ МЕЖБЮДЖЕТНЫХ ТРАНСФЕРТОВ, ИМЕЮЩИХ ЦЕЛЕВОЕ НАЗНАЧЕНИЕ, ПРОШЛЫХ ЛЕТ</t>
  </si>
  <si>
    <t xml:space="preserve">  </t>
  </si>
  <si>
    <t>Информация об исполнении доходов бюджета муниципального образования Камышловский муниципальный район на 01.12.2013 года</t>
  </si>
  <si>
    <t>Информация об исполнении расходов бюджета муниципального образования Камышловский муниципальный район на 01.12.2013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</si>
</sst>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#,##0.00&quot;р.&quot;"/>
  </numFmts>
  <fonts count="32">
    <font>
      <sz val="10"/>
      <name val="Arial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0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center"/>
    </xf>
    <xf numFmtId="0" fontId="25" fillId="24" borderId="0" xfId="88" applyFont="1" applyFill="1">
      <alignment/>
      <protection/>
    </xf>
    <xf numFmtId="4" fontId="26" fillId="6" borderId="10" xfId="88" applyNumberFormat="1" applyFont="1" applyFill="1" applyBorder="1" applyAlignment="1">
      <alignment horizontal="right" vertical="top" shrinkToFit="1"/>
      <protection/>
    </xf>
    <xf numFmtId="0" fontId="24" fillId="0" borderId="0" xfId="0" applyFont="1" applyFill="1" applyAlignment="1">
      <alignment/>
    </xf>
    <xf numFmtId="49" fontId="26" fillId="24" borderId="10" xfId="88" applyNumberFormat="1" applyFont="1" applyFill="1" applyBorder="1" applyAlignment="1">
      <alignment horizontal="center" vertical="top" shrinkToFit="1"/>
      <protection/>
    </xf>
    <xf numFmtId="4" fontId="25" fillId="6" borderId="10" xfId="88" applyNumberFormat="1" applyFont="1" applyFill="1" applyBorder="1" applyAlignment="1">
      <alignment horizontal="right" vertical="top" shrinkToFit="1"/>
      <protection/>
    </xf>
    <xf numFmtId="4" fontId="25" fillId="22" borderId="12" xfId="88" applyNumberFormat="1" applyFont="1" applyFill="1" applyBorder="1" applyAlignment="1">
      <alignment horizontal="right" vertical="top" shrinkToFit="1"/>
      <protection/>
    </xf>
    <xf numFmtId="0" fontId="7" fillId="0" borderId="0" xfId="88">
      <alignment/>
      <protection/>
    </xf>
    <xf numFmtId="0" fontId="26" fillId="24" borderId="0" xfId="88" applyFont="1" applyFill="1" applyAlignment="1">
      <alignment horizontal="left" wrapText="1"/>
      <protection/>
    </xf>
    <xf numFmtId="0" fontId="27" fillId="24" borderId="0" xfId="88" applyFont="1" applyFill="1" applyAlignment="1">
      <alignment horizontal="center" wrapText="1"/>
      <protection/>
    </xf>
    <xf numFmtId="0" fontId="27" fillId="24" borderId="0" xfId="88" applyFont="1" applyFill="1" applyAlignment="1">
      <alignment horizontal="center"/>
      <protection/>
    </xf>
    <xf numFmtId="0" fontId="26" fillId="24" borderId="10" xfId="88" applyFont="1" applyFill="1" applyBorder="1" applyAlignment="1">
      <alignment horizontal="center" vertical="center" wrapText="1"/>
      <protection/>
    </xf>
    <xf numFmtId="0" fontId="26" fillId="24" borderId="10" xfId="88" applyFont="1" applyFill="1" applyBorder="1" applyAlignment="1">
      <alignment horizontal="left" vertical="top" wrapText="1"/>
      <protection/>
    </xf>
    <xf numFmtId="0" fontId="26" fillId="24" borderId="10" xfId="88" applyFont="1" applyFill="1" applyBorder="1" applyAlignment="1">
      <alignment horizontal="center" vertical="top" wrapText="1"/>
      <protection/>
    </xf>
    <xf numFmtId="49" fontId="25" fillId="24" borderId="10" xfId="88" applyNumberFormat="1" applyFont="1" applyFill="1" applyBorder="1" applyAlignment="1">
      <alignment horizontal="left" vertical="top" shrinkToFit="1"/>
      <protection/>
    </xf>
    <xf numFmtId="4" fontId="25" fillId="22" borderId="10" xfId="88" applyNumberFormat="1" applyFont="1" applyFill="1" applyBorder="1" applyAlignment="1">
      <alignment horizontal="right" vertical="top" shrinkToFit="1"/>
      <protection/>
    </xf>
    <xf numFmtId="0" fontId="26" fillId="24" borderId="0" xfId="88" applyFont="1" applyFill="1">
      <alignment/>
      <protection/>
    </xf>
    <xf numFmtId="189" fontId="26" fillId="24" borderId="10" xfId="0" applyNumberFormat="1" applyFont="1" applyFill="1" applyBorder="1" applyAlignment="1">
      <alignment horizontal="left" vertical="top" wrapText="1"/>
    </xf>
    <xf numFmtId="4" fontId="25" fillId="0" borderId="10" xfId="90" applyNumberFormat="1" applyFont="1" applyFill="1" applyBorder="1" applyAlignment="1">
      <alignment horizontal="right" vertical="top" shrinkToFit="1"/>
      <protection/>
    </xf>
    <xf numFmtId="4" fontId="25" fillId="0" borderId="10" xfId="88" applyNumberFormat="1" applyFont="1" applyFill="1" applyBorder="1" applyAlignment="1">
      <alignment vertical="top" shrinkToFit="1"/>
      <protection/>
    </xf>
    <xf numFmtId="4" fontId="25" fillId="6" borderId="10" xfId="91" applyNumberFormat="1" applyFont="1" applyFill="1" applyBorder="1" applyAlignment="1">
      <alignment horizontal="right" vertical="top" shrinkToFit="1"/>
      <protection/>
    </xf>
    <xf numFmtId="4" fontId="25" fillId="22" borderId="12" xfId="91" applyNumberFormat="1" applyFont="1" applyFill="1" applyBorder="1" applyAlignment="1">
      <alignment horizontal="right" vertical="top" shrinkToFit="1"/>
      <protection/>
    </xf>
    <xf numFmtId="49" fontId="26" fillId="24" borderId="10" xfId="91" applyNumberFormat="1" applyFont="1" applyFill="1" applyBorder="1" applyAlignment="1">
      <alignment horizontal="center" vertical="top" shrinkToFit="1"/>
      <protection/>
    </xf>
    <xf numFmtId="0" fontId="25" fillId="24" borderId="10" xfId="91" applyFont="1" applyFill="1" applyBorder="1" applyAlignment="1">
      <alignment vertical="top" wrapText="1"/>
      <protection/>
    </xf>
    <xf numFmtId="0" fontId="26" fillId="24" borderId="10" xfId="91" applyFont="1" applyFill="1" applyBorder="1" applyAlignment="1">
      <alignment vertical="top" wrapText="1"/>
      <protection/>
    </xf>
    <xf numFmtId="4" fontId="26" fillId="6" borderId="10" xfId="91" applyNumberFormat="1" applyFont="1" applyFill="1" applyBorder="1" applyAlignment="1">
      <alignment horizontal="right" vertical="top" shrinkToFit="1"/>
      <protection/>
    </xf>
    <xf numFmtId="49" fontId="25" fillId="24" borderId="10" xfId="91" applyNumberFormat="1" applyFont="1" applyFill="1" applyBorder="1" applyAlignment="1">
      <alignment horizontal="center" vertical="top" shrinkToFi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25" fillId="25" borderId="10" xfId="90" applyNumberFormat="1" applyFont="1" applyFill="1" applyBorder="1" applyAlignment="1">
      <alignment horizontal="right" vertical="top" shrinkToFit="1"/>
      <protection/>
    </xf>
    <xf numFmtId="4" fontId="25" fillId="25" borderId="10" xfId="88" applyNumberFormat="1" applyFont="1" applyFill="1" applyBorder="1" applyAlignment="1">
      <alignment vertical="top" shrinkToFit="1"/>
      <protection/>
    </xf>
    <xf numFmtId="10" fontId="25" fillId="25" borderId="10" xfId="88" applyNumberFormat="1" applyFont="1" applyFill="1" applyBorder="1" applyAlignment="1">
      <alignment vertical="top" shrinkToFit="1"/>
      <protection/>
    </xf>
    <xf numFmtId="10" fontId="25" fillId="0" borderId="10" xfId="88" applyNumberFormat="1" applyFont="1" applyFill="1" applyBorder="1" applyAlignment="1">
      <alignment vertical="top" shrinkToFit="1"/>
      <protection/>
    </xf>
    <xf numFmtId="0" fontId="26" fillId="0" borderId="0" xfId="88" applyFont="1" applyFill="1">
      <alignment/>
      <protection/>
    </xf>
    <xf numFmtId="0" fontId="26" fillId="24" borderId="15" xfId="88" applyFont="1" applyFill="1" applyBorder="1" applyAlignment="1">
      <alignment horizontal="center" vertical="center" wrapText="1"/>
      <protection/>
    </xf>
    <xf numFmtId="0" fontId="26" fillId="24" borderId="16" xfId="88" applyFont="1" applyFill="1" applyBorder="1" applyAlignment="1">
      <alignment horizontal="center" vertical="center" wrapText="1"/>
      <protection/>
    </xf>
    <xf numFmtId="0" fontId="26" fillId="24" borderId="13" xfId="88" applyFont="1" applyFill="1" applyBorder="1" applyAlignment="1">
      <alignment horizontal="center" vertical="center" wrapText="1"/>
      <protection/>
    </xf>
    <xf numFmtId="0" fontId="7" fillId="0" borderId="11" xfId="88" applyBorder="1" applyAlignment="1">
      <alignment horizontal="center" vertical="center" wrapText="1"/>
      <protection/>
    </xf>
    <xf numFmtId="0" fontId="26" fillId="24" borderId="11" xfId="88" applyFont="1" applyFill="1" applyBorder="1" applyAlignment="1">
      <alignment horizontal="center" vertical="center" wrapText="1"/>
      <protection/>
    </xf>
    <xf numFmtId="0" fontId="26" fillId="24" borderId="0" xfId="88" applyFont="1" applyFill="1" applyAlignment="1">
      <alignment horizontal="right" wrapText="1"/>
      <protection/>
    </xf>
    <xf numFmtId="0" fontId="28" fillId="24" borderId="0" xfId="88" applyFont="1" applyFill="1" applyAlignment="1">
      <alignment horizontal="center" wrapText="1"/>
      <protection/>
    </xf>
    <xf numFmtId="0" fontId="26" fillId="24" borderId="0" xfId="88" applyFont="1" applyFill="1" applyAlignment="1">
      <alignment horizontal="left" wrapText="1"/>
      <protection/>
    </xf>
    <xf numFmtId="0" fontId="27" fillId="24" borderId="0" xfId="88" applyFont="1" applyFill="1" applyAlignment="1">
      <alignment horizontal="center" wrapText="1"/>
      <protection/>
    </xf>
    <xf numFmtId="0" fontId="27" fillId="24" borderId="0" xfId="88" applyFont="1" applyFill="1" applyAlignment="1">
      <alignment horizontal="center"/>
      <protection/>
    </xf>
    <xf numFmtId="0" fontId="26" fillId="24" borderId="17" xfId="88" applyFont="1" applyFill="1" applyBorder="1" applyAlignment="1">
      <alignment horizontal="right"/>
      <protection/>
    </xf>
    <xf numFmtId="0" fontId="26" fillId="24" borderId="18" xfId="88" applyFont="1" applyFill="1" applyBorder="1" applyAlignment="1">
      <alignment horizontal="center" vertical="center" wrapText="1"/>
      <protection/>
    </xf>
    <xf numFmtId="49" fontId="25" fillId="24" borderId="10" xfId="88" applyNumberFormat="1" applyFont="1" applyFill="1" applyBorder="1" applyAlignment="1">
      <alignment horizontal="left" vertical="top" shrinkToFit="1"/>
      <protection/>
    </xf>
    <xf numFmtId="0" fontId="29" fillId="24" borderId="13" xfId="89" applyFont="1" applyFill="1" applyBorder="1" applyAlignment="1">
      <alignment horizontal="center" vertical="center" wrapText="1"/>
      <protection/>
    </xf>
    <xf numFmtId="0" fontId="29" fillId="24" borderId="11" xfId="89" applyFont="1" applyFill="1" applyBorder="1" applyAlignment="1">
      <alignment horizontal="center" vertical="center" wrapText="1"/>
      <protection/>
    </xf>
    <xf numFmtId="0" fontId="25" fillId="24" borderId="12" xfId="88" applyFont="1" applyFill="1" applyBorder="1" applyAlignment="1">
      <alignment horizontal="right"/>
      <protection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wrapText="1"/>
    </xf>
    <xf numFmtId="10" fontId="25" fillId="26" borderId="10" xfId="88" applyNumberFormat="1" applyFont="1" applyFill="1" applyBorder="1" applyAlignment="1">
      <alignment vertical="top" shrinkToFit="1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Исполнение для сайта на 01.05.2013" xfId="89"/>
    <cellStyle name="Обычный_Исполнение июль 2013" xfId="90"/>
    <cellStyle name="Обычный_приложение 2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3"/>
  <sheetViews>
    <sheetView showGridLines="0" showZeros="0" tabSelected="1" zoomScalePageLayoutView="0" workbookViewId="0" topLeftCell="A8">
      <selection activeCell="AH41" sqref="AH41"/>
    </sheetView>
  </sheetViews>
  <sheetFormatPr defaultColWidth="9.140625" defaultRowHeight="12.75" outlineLevelRow="2"/>
  <cols>
    <col min="1" max="1" width="47.7109375" style="18" customWidth="1"/>
    <col min="2" max="16" width="0" style="18" hidden="1" customWidth="1"/>
    <col min="17" max="17" width="15.7109375" style="18" customWidth="1"/>
    <col min="18" max="24" width="0" style="18" hidden="1" customWidth="1"/>
    <col min="25" max="25" width="15.7109375" style="18" customWidth="1"/>
    <col min="26" max="33" width="0" style="18" hidden="1" customWidth="1"/>
    <col min="34" max="34" width="15.7109375" style="18" customWidth="1"/>
    <col min="35" max="16384" width="9.140625" style="18" customWidth="1"/>
  </cols>
  <sheetData>
    <row r="1" spans="1:34" ht="24" customHeight="1">
      <c r="A1" s="51" t="s">
        <v>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</row>
    <row r="2" spans="1:34" ht="32.25" customHeight="1">
      <c r="A2" s="52" t="s">
        <v>172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</row>
    <row r="3" spans="1:34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1:34" ht="15.75" customHeight="1" hidden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20"/>
    </row>
    <row r="5" spans="1:34" ht="15.7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21"/>
    </row>
    <row r="6" spans="1:34" ht="15">
      <c r="A6" s="56" t="s">
        <v>116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</row>
    <row r="7" spans="1:34" ht="30.75" customHeight="1">
      <c r="A7" s="48" t="s">
        <v>20</v>
      </c>
      <c r="B7" s="48" t="s">
        <v>21</v>
      </c>
      <c r="C7" s="48" t="s">
        <v>21</v>
      </c>
      <c r="D7" s="48" t="s">
        <v>21</v>
      </c>
      <c r="E7" s="46" t="s">
        <v>22</v>
      </c>
      <c r="F7" s="57"/>
      <c r="G7" s="47"/>
      <c r="H7" s="46" t="s">
        <v>23</v>
      </c>
      <c r="I7" s="57"/>
      <c r="J7" s="47"/>
      <c r="K7" s="48" t="s">
        <v>21</v>
      </c>
      <c r="L7" s="48" t="s">
        <v>21</v>
      </c>
      <c r="M7" s="48" t="s">
        <v>21</v>
      </c>
      <c r="N7" s="48" t="s">
        <v>21</v>
      </c>
      <c r="O7" s="48" t="s">
        <v>21</v>
      </c>
      <c r="P7" s="48" t="s">
        <v>21</v>
      </c>
      <c r="Q7" s="59" t="s">
        <v>105</v>
      </c>
      <c r="R7" s="48" t="s">
        <v>21</v>
      </c>
      <c r="S7" s="48" t="s">
        <v>21</v>
      </c>
      <c r="T7" s="48" t="s">
        <v>21</v>
      </c>
      <c r="U7" s="48" t="s">
        <v>21</v>
      </c>
      <c r="V7" s="48" t="s">
        <v>21</v>
      </c>
      <c r="W7" s="46" t="s">
        <v>24</v>
      </c>
      <c r="X7" s="57"/>
      <c r="Y7" s="47"/>
      <c r="Z7" s="46" t="s">
        <v>25</v>
      </c>
      <c r="AA7" s="57"/>
      <c r="AB7" s="47"/>
      <c r="AC7" s="22" t="s">
        <v>21</v>
      </c>
      <c r="AD7" s="46" t="s">
        <v>26</v>
      </c>
      <c r="AE7" s="47"/>
      <c r="AF7" s="46" t="s">
        <v>27</v>
      </c>
      <c r="AG7" s="47"/>
      <c r="AH7" s="48" t="s">
        <v>28</v>
      </c>
    </row>
    <row r="8" spans="1:34" ht="36.75" customHeight="1">
      <c r="A8" s="50"/>
      <c r="B8" s="50"/>
      <c r="C8" s="50"/>
      <c r="D8" s="50"/>
      <c r="E8" s="22" t="s">
        <v>21</v>
      </c>
      <c r="F8" s="22" t="s">
        <v>21</v>
      </c>
      <c r="G8" s="22" t="s">
        <v>21</v>
      </c>
      <c r="H8" s="22" t="s">
        <v>21</v>
      </c>
      <c r="I8" s="22" t="s">
        <v>21</v>
      </c>
      <c r="J8" s="22" t="s">
        <v>21</v>
      </c>
      <c r="K8" s="50"/>
      <c r="L8" s="50"/>
      <c r="M8" s="50"/>
      <c r="N8" s="50"/>
      <c r="O8" s="50"/>
      <c r="P8" s="50"/>
      <c r="Q8" s="60"/>
      <c r="R8" s="50"/>
      <c r="S8" s="50"/>
      <c r="T8" s="50"/>
      <c r="U8" s="50"/>
      <c r="V8" s="50"/>
      <c r="W8" s="22" t="s">
        <v>21</v>
      </c>
      <c r="X8" s="22" t="s">
        <v>21</v>
      </c>
      <c r="Y8" s="22" t="s">
        <v>29</v>
      </c>
      <c r="Z8" s="22" t="s">
        <v>21</v>
      </c>
      <c r="AA8" s="22" t="s">
        <v>21</v>
      </c>
      <c r="AB8" s="22" t="s">
        <v>21</v>
      </c>
      <c r="AC8" s="22"/>
      <c r="AD8" s="22" t="s">
        <v>21</v>
      </c>
      <c r="AE8" s="22" t="s">
        <v>21</v>
      </c>
      <c r="AF8" s="22" t="s">
        <v>21</v>
      </c>
      <c r="AG8" s="22" t="s">
        <v>21</v>
      </c>
      <c r="AH8" s="49"/>
    </row>
    <row r="9" spans="1:34" ht="15">
      <c r="A9" s="23" t="s">
        <v>30</v>
      </c>
      <c r="B9" s="15" t="s">
        <v>60</v>
      </c>
      <c r="C9" s="15"/>
      <c r="D9" s="15"/>
      <c r="E9" s="24"/>
      <c r="F9" s="15"/>
      <c r="G9" s="15"/>
      <c r="H9" s="15"/>
      <c r="I9" s="15"/>
      <c r="J9" s="15"/>
      <c r="K9" s="15"/>
      <c r="L9" s="15"/>
      <c r="M9" s="15"/>
      <c r="N9" s="16">
        <v>0</v>
      </c>
      <c r="O9" s="16">
        <v>23596000</v>
      </c>
      <c r="P9" s="16">
        <v>0</v>
      </c>
      <c r="Q9" s="29">
        <v>286062850</v>
      </c>
      <c r="R9" s="29"/>
      <c r="S9" s="29"/>
      <c r="T9" s="29"/>
      <c r="U9" s="29"/>
      <c r="V9" s="29"/>
      <c r="W9" s="29"/>
      <c r="X9" s="29"/>
      <c r="Y9" s="29">
        <v>253984288.37</v>
      </c>
      <c r="Z9" s="29">
        <v>3327360.96</v>
      </c>
      <c r="AA9" s="30">
        <v>14623664.37</v>
      </c>
      <c r="AB9" s="30">
        <v>14623664.37</v>
      </c>
      <c r="AC9" s="30">
        <v>14623664.37</v>
      </c>
      <c r="AD9" s="30">
        <v>8972335.63</v>
      </c>
      <c r="AE9" s="44">
        <v>0.6198</v>
      </c>
      <c r="AF9" s="30">
        <v>8972335.63</v>
      </c>
      <c r="AG9" s="44">
        <v>0.6198</v>
      </c>
      <c r="AH9" s="44">
        <f>Y9/Q9</f>
        <v>0.8878618400466891</v>
      </c>
    </row>
    <row r="10" spans="1:34" ht="15" outlineLevel="1">
      <c r="A10" s="23" t="s">
        <v>31</v>
      </c>
      <c r="B10" s="15" t="s">
        <v>61</v>
      </c>
      <c r="C10" s="15"/>
      <c r="D10" s="15"/>
      <c r="E10" s="24"/>
      <c r="F10" s="15"/>
      <c r="G10" s="15"/>
      <c r="H10" s="15"/>
      <c r="I10" s="15"/>
      <c r="J10" s="15"/>
      <c r="K10" s="15"/>
      <c r="L10" s="15"/>
      <c r="M10" s="15"/>
      <c r="N10" s="16">
        <v>0</v>
      </c>
      <c r="O10" s="16">
        <v>22916000</v>
      </c>
      <c r="P10" s="16">
        <v>0</v>
      </c>
      <c r="Q10" s="29">
        <v>270000000</v>
      </c>
      <c r="R10" s="29"/>
      <c r="S10" s="29"/>
      <c r="T10" s="29"/>
      <c r="U10" s="29"/>
      <c r="V10" s="29"/>
      <c r="W10" s="29"/>
      <c r="X10" s="29"/>
      <c r="Y10" s="29">
        <v>238939088.11</v>
      </c>
      <c r="Z10" s="29">
        <v>2718728.72</v>
      </c>
      <c r="AA10" s="30">
        <v>14383176.92</v>
      </c>
      <c r="AB10" s="30">
        <v>14383176.92</v>
      </c>
      <c r="AC10" s="30">
        <v>14383176.92</v>
      </c>
      <c r="AD10" s="30">
        <v>8532823.08</v>
      </c>
      <c r="AE10" s="44">
        <v>0.6276</v>
      </c>
      <c r="AF10" s="30">
        <v>8532823.08</v>
      </c>
      <c r="AG10" s="44">
        <v>0.6276</v>
      </c>
      <c r="AH10" s="44">
        <f aca="true" t="shared" si="0" ref="AH10:AH41">Y10/Q10</f>
        <v>0.8849595855925927</v>
      </c>
    </row>
    <row r="11" spans="1:34" ht="75" customHeight="1" hidden="1" outlineLevel="2">
      <c r="A11" s="23" t="s">
        <v>117</v>
      </c>
      <c r="B11" s="15" t="s">
        <v>32</v>
      </c>
      <c r="C11" s="15"/>
      <c r="D11" s="15"/>
      <c r="E11" s="24"/>
      <c r="F11" s="15"/>
      <c r="G11" s="15"/>
      <c r="H11" s="15"/>
      <c r="I11" s="15"/>
      <c r="J11" s="15"/>
      <c r="K11" s="15"/>
      <c r="L11" s="15"/>
      <c r="M11" s="15"/>
      <c r="N11" s="16">
        <v>0</v>
      </c>
      <c r="O11" s="16">
        <v>22912000</v>
      </c>
      <c r="P11" s="16">
        <v>0</v>
      </c>
      <c r="Q11" s="41"/>
      <c r="R11" s="42"/>
      <c r="S11" s="42"/>
      <c r="T11" s="42"/>
      <c r="U11" s="42"/>
      <c r="V11" s="42"/>
      <c r="W11" s="42"/>
      <c r="X11" s="42"/>
      <c r="Y11" s="42"/>
      <c r="Z11" s="42">
        <v>0</v>
      </c>
      <c r="AA11" s="42">
        <v>14355875.13</v>
      </c>
      <c r="AB11" s="42">
        <v>14355875.13</v>
      </c>
      <c r="AC11" s="42">
        <v>14355875.13</v>
      </c>
      <c r="AD11" s="42">
        <v>8556124.87</v>
      </c>
      <c r="AE11" s="43">
        <v>0.6266</v>
      </c>
      <c r="AF11" s="42">
        <v>8556124.87</v>
      </c>
      <c r="AG11" s="43">
        <v>0.6266</v>
      </c>
      <c r="AH11" s="67" t="e">
        <f t="shared" si="0"/>
        <v>#DIV/0!</v>
      </c>
    </row>
    <row r="12" spans="1:34" ht="76.5" hidden="1" outlineLevel="2">
      <c r="A12" s="23" t="s">
        <v>118</v>
      </c>
      <c r="B12" s="15" t="s">
        <v>99</v>
      </c>
      <c r="C12" s="15"/>
      <c r="D12" s="15"/>
      <c r="E12" s="24"/>
      <c r="F12" s="15"/>
      <c r="G12" s="15"/>
      <c r="H12" s="15"/>
      <c r="I12" s="15"/>
      <c r="J12" s="15"/>
      <c r="K12" s="15"/>
      <c r="L12" s="15"/>
      <c r="M12" s="15"/>
      <c r="N12" s="16">
        <v>0</v>
      </c>
      <c r="O12" s="16">
        <v>0</v>
      </c>
      <c r="P12" s="16">
        <v>0</v>
      </c>
      <c r="Q12" s="41"/>
      <c r="R12" s="42"/>
      <c r="S12" s="42"/>
      <c r="T12" s="42"/>
      <c r="U12" s="42"/>
      <c r="V12" s="42"/>
      <c r="W12" s="42"/>
      <c r="X12" s="42"/>
      <c r="Y12" s="42"/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3"/>
      <c r="AF12" s="42">
        <v>0</v>
      </c>
      <c r="AG12" s="43"/>
      <c r="AH12" s="67"/>
    </row>
    <row r="13" spans="1:34" ht="114.75" hidden="1" outlineLevel="2">
      <c r="A13" s="23" t="s">
        <v>119</v>
      </c>
      <c r="B13" s="15" t="s">
        <v>109</v>
      </c>
      <c r="C13" s="15"/>
      <c r="D13" s="15"/>
      <c r="E13" s="24"/>
      <c r="F13" s="15"/>
      <c r="G13" s="15"/>
      <c r="H13" s="15"/>
      <c r="I13" s="15"/>
      <c r="J13" s="15"/>
      <c r="K13" s="15"/>
      <c r="L13" s="15"/>
      <c r="M13" s="15"/>
      <c r="N13" s="16">
        <v>0</v>
      </c>
      <c r="O13" s="16">
        <v>0</v>
      </c>
      <c r="P13" s="16">
        <v>0</v>
      </c>
      <c r="Q13" s="41"/>
      <c r="R13" s="42"/>
      <c r="S13" s="42"/>
      <c r="T13" s="42"/>
      <c r="U13" s="42"/>
      <c r="V13" s="42"/>
      <c r="W13" s="42"/>
      <c r="X13" s="42"/>
      <c r="Y13" s="42"/>
      <c r="Z13" s="42">
        <v>0</v>
      </c>
      <c r="AA13" s="42">
        <v>858.16</v>
      </c>
      <c r="AB13" s="42">
        <v>858.16</v>
      </c>
      <c r="AC13" s="42">
        <v>858.16</v>
      </c>
      <c r="AD13" s="42">
        <v>-858.16</v>
      </c>
      <c r="AE13" s="43"/>
      <c r="AF13" s="42">
        <v>-858.16</v>
      </c>
      <c r="AG13" s="43"/>
      <c r="AH13" s="67"/>
    </row>
    <row r="14" spans="1:34" ht="51" hidden="1" outlineLevel="2">
      <c r="A14" s="23" t="s">
        <v>70</v>
      </c>
      <c r="B14" s="15" t="s">
        <v>67</v>
      </c>
      <c r="C14" s="15"/>
      <c r="D14" s="15"/>
      <c r="E14" s="24"/>
      <c r="F14" s="15"/>
      <c r="G14" s="15"/>
      <c r="H14" s="15"/>
      <c r="I14" s="15"/>
      <c r="J14" s="15"/>
      <c r="K14" s="15"/>
      <c r="L14" s="15"/>
      <c r="M14" s="15"/>
      <c r="N14" s="16">
        <v>0</v>
      </c>
      <c r="O14" s="16">
        <v>2000</v>
      </c>
      <c r="P14" s="16">
        <v>0</v>
      </c>
      <c r="Q14" s="41"/>
      <c r="R14" s="42"/>
      <c r="S14" s="42"/>
      <c r="T14" s="42"/>
      <c r="U14" s="42"/>
      <c r="V14" s="42"/>
      <c r="W14" s="42"/>
      <c r="X14" s="42"/>
      <c r="Y14" s="42"/>
      <c r="Z14" s="42">
        <v>0</v>
      </c>
      <c r="AA14" s="42">
        <v>23993.63</v>
      </c>
      <c r="AB14" s="42">
        <v>23993.63</v>
      </c>
      <c r="AC14" s="42">
        <v>23993.63</v>
      </c>
      <c r="AD14" s="42">
        <v>-21993.63</v>
      </c>
      <c r="AE14" s="43">
        <v>11.9968</v>
      </c>
      <c r="AF14" s="42">
        <v>-21993.63</v>
      </c>
      <c r="AG14" s="43">
        <v>11.9968</v>
      </c>
      <c r="AH14" s="67" t="e">
        <f t="shared" si="0"/>
        <v>#DIV/0!</v>
      </c>
    </row>
    <row r="15" spans="1:34" ht="51" hidden="1" outlineLevel="2">
      <c r="A15" s="23" t="s">
        <v>71</v>
      </c>
      <c r="B15" s="15" t="s">
        <v>72</v>
      </c>
      <c r="C15" s="15"/>
      <c r="D15" s="15"/>
      <c r="E15" s="24"/>
      <c r="F15" s="15"/>
      <c r="G15" s="15"/>
      <c r="H15" s="15"/>
      <c r="I15" s="15"/>
      <c r="J15" s="15"/>
      <c r="K15" s="15"/>
      <c r="L15" s="15"/>
      <c r="M15" s="15"/>
      <c r="N15" s="16">
        <v>0</v>
      </c>
      <c r="O15" s="16">
        <v>0</v>
      </c>
      <c r="P15" s="16">
        <v>0</v>
      </c>
      <c r="Q15" s="41"/>
      <c r="R15" s="42"/>
      <c r="S15" s="42"/>
      <c r="T15" s="42"/>
      <c r="U15" s="42"/>
      <c r="V15" s="42"/>
      <c r="W15" s="42"/>
      <c r="X15" s="42"/>
      <c r="Y15" s="42"/>
      <c r="Z15" s="42">
        <v>0</v>
      </c>
      <c r="AA15" s="42">
        <v>1190</v>
      </c>
      <c r="AB15" s="42">
        <v>1190</v>
      </c>
      <c r="AC15" s="42">
        <v>1190</v>
      </c>
      <c r="AD15" s="42">
        <v>-1190</v>
      </c>
      <c r="AE15" s="43"/>
      <c r="AF15" s="42">
        <v>-1190</v>
      </c>
      <c r="AG15" s="43"/>
      <c r="AH15" s="67"/>
    </row>
    <row r="16" spans="1:34" ht="89.25" hidden="1" outlineLevel="2">
      <c r="A16" s="23" t="s">
        <v>120</v>
      </c>
      <c r="B16" s="15" t="s">
        <v>98</v>
      </c>
      <c r="C16" s="15"/>
      <c r="D16" s="15"/>
      <c r="E16" s="24"/>
      <c r="F16" s="15"/>
      <c r="G16" s="15"/>
      <c r="H16" s="15"/>
      <c r="I16" s="15"/>
      <c r="J16" s="15"/>
      <c r="K16" s="15"/>
      <c r="L16" s="15"/>
      <c r="M16" s="15"/>
      <c r="N16" s="16">
        <v>0</v>
      </c>
      <c r="O16" s="16">
        <v>2000</v>
      </c>
      <c r="P16" s="16">
        <v>0</v>
      </c>
      <c r="Q16" s="41"/>
      <c r="R16" s="42"/>
      <c r="S16" s="42"/>
      <c r="T16" s="42"/>
      <c r="U16" s="42"/>
      <c r="V16" s="42"/>
      <c r="W16" s="42"/>
      <c r="X16" s="42"/>
      <c r="Y16" s="42"/>
      <c r="Z16" s="42">
        <v>0</v>
      </c>
      <c r="AA16" s="42">
        <v>1260</v>
      </c>
      <c r="AB16" s="42">
        <v>1260</v>
      </c>
      <c r="AC16" s="42">
        <v>1260</v>
      </c>
      <c r="AD16" s="42">
        <v>740</v>
      </c>
      <c r="AE16" s="43">
        <v>0.63</v>
      </c>
      <c r="AF16" s="42">
        <v>740</v>
      </c>
      <c r="AG16" s="43">
        <v>0.63</v>
      </c>
      <c r="AH16" s="67" t="e">
        <f t="shared" si="0"/>
        <v>#DIV/0!</v>
      </c>
    </row>
    <row r="17" spans="1:34" ht="14.25" customHeight="1" outlineLevel="1" collapsed="1">
      <c r="A17" s="28" t="s">
        <v>132</v>
      </c>
      <c r="B17" s="15" t="s">
        <v>76</v>
      </c>
      <c r="C17" s="15"/>
      <c r="D17" s="15"/>
      <c r="E17" s="24"/>
      <c r="F17" s="15"/>
      <c r="G17" s="15"/>
      <c r="H17" s="15"/>
      <c r="I17" s="15"/>
      <c r="J17" s="15"/>
      <c r="K17" s="15"/>
      <c r="L17" s="15"/>
      <c r="M17" s="15"/>
      <c r="N17" s="16">
        <v>0</v>
      </c>
      <c r="O17" s="16">
        <v>160000</v>
      </c>
      <c r="P17" s="16">
        <v>0</v>
      </c>
      <c r="Q17" s="29">
        <v>2690600</v>
      </c>
      <c r="R17" s="29"/>
      <c r="S17" s="29"/>
      <c r="T17" s="29"/>
      <c r="U17" s="29"/>
      <c r="V17" s="29"/>
      <c r="W17" s="29"/>
      <c r="X17" s="29"/>
      <c r="Y17" s="29">
        <v>2595488.93</v>
      </c>
      <c r="Z17" s="29">
        <v>122761.33</v>
      </c>
      <c r="AA17" s="30">
        <v>69094.97</v>
      </c>
      <c r="AB17" s="30">
        <v>69094.97</v>
      </c>
      <c r="AC17" s="30">
        <v>69094.97</v>
      </c>
      <c r="AD17" s="30">
        <v>90905.03</v>
      </c>
      <c r="AE17" s="44">
        <v>0.4318</v>
      </c>
      <c r="AF17" s="30">
        <v>90905.03</v>
      </c>
      <c r="AG17" s="44">
        <v>0.4318</v>
      </c>
      <c r="AH17" s="44">
        <f t="shared" si="0"/>
        <v>0.964650609529473</v>
      </c>
    </row>
    <row r="18" spans="1:34" ht="25.5" hidden="1" outlineLevel="2">
      <c r="A18" s="23" t="s">
        <v>77</v>
      </c>
      <c r="B18" s="15" t="s">
        <v>78</v>
      </c>
      <c r="C18" s="15"/>
      <c r="D18" s="15"/>
      <c r="E18" s="24"/>
      <c r="F18" s="15"/>
      <c r="G18" s="15"/>
      <c r="H18" s="15"/>
      <c r="I18" s="15"/>
      <c r="J18" s="15"/>
      <c r="K18" s="15"/>
      <c r="L18" s="15"/>
      <c r="M18" s="15"/>
      <c r="N18" s="16">
        <v>0</v>
      </c>
      <c r="O18" s="16">
        <v>41000</v>
      </c>
      <c r="P18" s="16">
        <v>0</v>
      </c>
      <c r="Q18" s="42"/>
      <c r="R18" s="42"/>
      <c r="S18" s="42"/>
      <c r="T18" s="42"/>
      <c r="U18" s="42"/>
      <c r="V18" s="42"/>
      <c r="W18" s="42"/>
      <c r="X18" s="42"/>
      <c r="Y18" s="42"/>
      <c r="Z18" s="42">
        <v>0</v>
      </c>
      <c r="AA18" s="42">
        <v>1341.7</v>
      </c>
      <c r="AB18" s="42">
        <v>1341.7</v>
      </c>
      <c r="AC18" s="42">
        <v>1341.7</v>
      </c>
      <c r="AD18" s="42">
        <v>39658.3</v>
      </c>
      <c r="AE18" s="43">
        <v>0.0327</v>
      </c>
      <c r="AF18" s="42">
        <v>39658.3</v>
      </c>
      <c r="AG18" s="43">
        <v>0.0327</v>
      </c>
      <c r="AH18" s="67" t="e">
        <f t="shared" si="0"/>
        <v>#DIV/0!</v>
      </c>
    </row>
    <row r="19" spans="1:34" ht="25.5" hidden="1" outlineLevel="2">
      <c r="A19" s="23" t="s">
        <v>79</v>
      </c>
      <c r="B19" s="15" t="s">
        <v>80</v>
      </c>
      <c r="C19" s="15"/>
      <c r="D19" s="15"/>
      <c r="E19" s="24"/>
      <c r="F19" s="15"/>
      <c r="G19" s="15"/>
      <c r="H19" s="15"/>
      <c r="I19" s="15"/>
      <c r="J19" s="15"/>
      <c r="K19" s="15"/>
      <c r="L19" s="15"/>
      <c r="M19" s="15"/>
      <c r="N19" s="16">
        <v>0</v>
      </c>
      <c r="O19" s="16">
        <v>0</v>
      </c>
      <c r="P19" s="16">
        <v>0</v>
      </c>
      <c r="Q19" s="42"/>
      <c r="R19" s="42"/>
      <c r="S19" s="42"/>
      <c r="T19" s="42"/>
      <c r="U19" s="42"/>
      <c r="V19" s="42"/>
      <c r="W19" s="42"/>
      <c r="X19" s="42"/>
      <c r="Y19" s="42"/>
      <c r="Z19" s="42">
        <v>0</v>
      </c>
      <c r="AA19" s="42">
        <v>87.34</v>
      </c>
      <c r="AB19" s="42">
        <v>87.34</v>
      </c>
      <c r="AC19" s="42">
        <v>87.34</v>
      </c>
      <c r="AD19" s="42">
        <v>-87.34</v>
      </c>
      <c r="AE19" s="43"/>
      <c r="AF19" s="42">
        <v>-87.34</v>
      </c>
      <c r="AG19" s="43"/>
      <c r="AH19" s="67"/>
    </row>
    <row r="20" spans="1:34" ht="25.5" hidden="1" outlineLevel="2">
      <c r="A20" s="23" t="s">
        <v>81</v>
      </c>
      <c r="B20" s="15" t="s">
        <v>82</v>
      </c>
      <c r="C20" s="15"/>
      <c r="D20" s="15"/>
      <c r="E20" s="24"/>
      <c r="F20" s="15"/>
      <c r="G20" s="15"/>
      <c r="H20" s="15"/>
      <c r="I20" s="15"/>
      <c r="J20" s="15"/>
      <c r="K20" s="15"/>
      <c r="L20" s="15"/>
      <c r="M20" s="15"/>
      <c r="N20" s="16">
        <v>0</v>
      </c>
      <c r="O20" s="16">
        <v>52000</v>
      </c>
      <c r="P20" s="16">
        <v>0</v>
      </c>
      <c r="Q20" s="42"/>
      <c r="R20" s="42"/>
      <c r="S20" s="42"/>
      <c r="T20" s="42"/>
      <c r="U20" s="42"/>
      <c r="V20" s="42"/>
      <c r="W20" s="42"/>
      <c r="X20" s="42"/>
      <c r="Y20" s="42"/>
      <c r="Z20" s="42">
        <v>0</v>
      </c>
      <c r="AA20" s="42">
        <v>9830.04</v>
      </c>
      <c r="AB20" s="42">
        <v>9830.04</v>
      </c>
      <c r="AC20" s="42">
        <v>9830.04</v>
      </c>
      <c r="AD20" s="42">
        <v>42169.96</v>
      </c>
      <c r="AE20" s="43">
        <v>0.189</v>
      </c>
      <c r="AF20" s="42">
        <v>42169.96</v>
      </c>
      <c r="AG20" s="43">
        <v>0.189</v>
      </c>
      <c r="AH20" s="67" t="e">
        <f t="shared" si="0"/>
        <v>#DIV/0!</v>
      </c>
    </row>
    <row r="21" spans="1:34" ht="15" hidden="1" outlineLevel="2">
      <c r="A21" s="23" t="s">
        <v>83</v>
      </c>
      <c r="B21" s="15" t="s">
        <v>84</v>
      </c>
      <c r="C21" s="15"/>
      <c r="D21" s="15"/>
      <c r="E21" s="24"/>
      <c r="F21" s="15"/>
      <c r="G21" s="15"/>
      <c r="H21" s="15"/>
      <c r="I21" s="15"/>
      <c r="J21" s="15"/>
      <c r="K21" s="15"/>
      <c r="L21" s="15"/>
      <c r="M21" s="15"/>
      <c r="N21" s="16">
        <v>0</v>
      </c>
      <c r="O21" s="16">
        <v>0</v>
      </c>
      <c r="P21" s="16">
        <v>0</v>
      </c>
      <c r="Q21" s="42"/>
      <c r="R21" s="42"/>
      <c r="S21" s="42"/>
      <c r="T21" s="42"/>
      <c r="U21" s="42"/>
      <c r="V21" s="42"/>
      <c r="W21" s="42"/>
      <c r="X21" s="42"/>
      <c r="Y21" s="42"/>
      <c r="Z21" s="42">
        <v>0</v>
      </c>
      <c r="AA21" s="42">
        <v>429.95</v>
      </c>
      <c r="AB21" s="42">
        <v>429.95</v>
      </c>
      <c r="AC21" s="42">
        <v>429.95</v>
      </c>
      <c r="AD21" s="42">
        <v>-429.95</v>
      </c>
      <c r="AE21" s="43"/>
      <c r="AF21" s="42">
        <v>-429.95</v>
      </c>
      <c r="AG21" s="43"/>
      <c r="AH21" s="67"/>
    </row>
    <row r="22" spans="1:34" ht="15" hidden="1" outlineLevel="2">
      <c r="A22" s="23" t="s">
        <v>85</v>
      </c>
      <c r="B22" s="15" t="s">
        <v>86</v>
      </c>
      <c r="C22" s="15"/>
      <c r="D22" s="15"/>
      <c r="E22" s="24"/>
      <c r="F22" s="15"/>
      <c r="G22" s="15"/>
      <c r="H22" s="15"/>
      <c r="I22" s="15"/>
      <c r="J22" s="15"/>
      <c r="K22" s="15"/>
      <c r="L22" s="15"/>
      <c r="M22" s="15"/>
      <c r="N22" s="16">
        <v>0</v>
      </c>
      <c r="O22" s="16">
        <v>67000</v>
      </c>
      <c r="P22" s="16">
        <v>0</v>
      </c>
      <c r="Q22" s="42"/>
      <c r="R22" s="42"/>
      <c r="S22" s="42"/>
      <c r="T22" s="42"/>
      <c r="U22" s="42"/>
      <c r="V22" s="42"/>
      <c r="W22" s="42"/>
      <c r="X22" s="42"/>
      <c r="Y22" s="42"/>
      <c r="Z22" s="42">
        <v>0</v>
      </c>
      <c r="AA22" s="42">
        <v>57296.71</v>
      </c>
      <c r="AB22" s="42">
        <v>57296.71</v>
      </c>
      <c r="AC22" s="42">
        <v>57296.71</v>
      </c>
      <c r="AD22" s="42">
        <v>9703.29</v>
      </c>
      <c r="AE22" s="43">
        <v>0.8552</v>
      </c>
      <c r="AF22" s="42">
        <v>9703.29</v>
      </c>
      <c r="AG22" s="43">
        <v>0.8552</v>
      </c>
      <c r="AH22" s="67" t="e">
        <f t="shared" si="0"/>
        <v>#DIV/0!</v>
      </c>
    </row>
    <row r="23" spans="1:34" ht="19.5" customHeight="1" hidden="1" outlineLevel="2">
      <c r="A23" s="28" t="s">
        <v>75</v>
      </c>
      <c r="B23" s="15" t="s">
        <v>100</v>
      </c>
      <c r="C23" s="15"/>
      <c r="D23" s="15"/>
      <c r="E23" s="24"/>
      <c r="F23" s="15"/>
      <c r="G23" s="15"/>
      <c r="H23" s="15"/>
      <c r="I23" s="15"/>
      <c r="J23" s="15"/>
      <c r="K23" s="15"/>
      <c r="L23" s="15"/>
      <c r="M23" s="15"/>
      <c r="N23" s="16">
        <v>0</v>
      </c>
      <c r="O23" s="16">
        <v>0</v>
      </c>
      <c r="P23" s="16">
        <v>0</v>
      </c>
      <c r="Q23" s="41"/>
      <c r="R23" s="41"/>
      <c r="S23" s="41"/>
      <c r="T23" s="41"/>
      <c r="U23" s="41"/>
      <c r="V23" s="41"/>
      <c r="W23" s="41"/>
      <c r="X23" s="41"/>
      <c r="Y23" s="41"/>
      <c r="Z23" s="41">
        <v>205143.44</v>
      </c>
      <c r="AA23" s="42">
        <v>109.23</v>
      </c>
      <c r="AB23" s="42">
        <v>109.23</v>
      </c>
      <c r="AC23" s="42">
        <v>109.23</v>
      </c>
      <c r="AD23" s="42">
        <v>-109.23</v>
      </c>
      <c r="AE23" s="43"/>
      <c r="AF23" s="42">
        <v>-109.23</v>
      </c>
      <c r="AG23" s="43"/>
      <c r="AH23" s="67" t="e">
        <f>Y23/Q23</f>
        <v>#DIV/0!</v>
      </c>
    </row>
    <row r="24" spans="1:34" ht="14.25" customHeight="1" outlineLevel="1" collapsed="1">
      <c r="A24" s="23" t="s">
        <v>33</v>
      </c>
      <c r="B24" s="15" t="s">
        <v>62</v>
      </c>
      <c r="C24" s="15"/>
      <c r="D24" s="15"/>
      <c r="E24" s="24"/>
      <c r="F24" s="15"/>
      <c r="G24" s="15"/>
      <c r="H24" s="15"/>
      <c r="I24" s="15"/>
      <c r="J24" s="15"/>
      <c r="K24" s="15"/>
      <c r="L24" s="15"/>
      <c r="M24" s="15"/>
      <c r="N24" s="16">
        <v>0</v>
      </c>
      <c r="O24" s="16">
        <v>60000</v>
      </c>
      <c r="P24" s="16">
        <v>0</v>
      </c>
      <c r="Q24" s="29"/>
      <c r="R24" s="29"/>
      <c r="S24" s="29"/>
      <c r="T24" s="29"/>
      <c r="U24" s="29"/>
      <c r="V24" s="29"/>
      <c r="W24" s="29"/>
      <c r="X24" s="29"/>
      <c r="Y24" s="29">
        <v>-4192.6</v>
      </c>
      <c r="Z24" s="29">
        <v>14020</v>
      </c>
      <c r="AA24" s="30">
        <v>25260</v>
      </c>
      <c r="AB24" s="30">
        <v>25260</v>
      </c>
      <c r="AC24" s="30">
        <v>25260</v>
      </c>
      <c r="AD24" s="30">
        <v>34740</v>
      </c>
      <c r="AE24" s="44">
        <v>0.421</v>
      </c>
      <c r="AF24" s="30">
        <v>34740</v>
      </c>
      <c r="AG24" s="44">
        <v>0.421</v>
      </c>
      <c r="AH24" s="44"/>
    </row>
    <row r="25" spans="1:34" ht="13.5" customHeight="1" hidden="1" outlineLevel="2">
      <c r="A25" s="23" t="s">
        <v>87</v>
      </c>
      <c r="B25" s="15" t="s">
        <v>88</v>
      </c>
      <c r="C25" s="15"/>
      <c r="D25" s="15"/>
      <c r="E25" s="24"/>
      <c r="F25" s="15"/>
      <c r="G25" s="15"/>
      <c r="H25" s="15"/>
      <c r="I25" s="15"/>
      <c r="J25" s="15"/>
      <c r="K25" s="15"/>
      <c r="L25" s="15"/>
      <c r="M25" s="15"/>
      <c r="N25" s="16">
        <v>0</v>
      </c>
      <c r="O25" s="16">
        <v>60000</v>
      </c>
      <c r="P25" s="16">
        <v>0</v>
      </c>
      <c r="Q25" s="42"/>
      <c r="R25" s="42"/>
      <c r="S25" s="42"/>
      <c r="T25" s="42"/>
      <c r="U25" s="42"/>
      <c r="V25" s="42"/>
      <c r="W25" s="42"/>
      <c r="X25" s="42"/>
      <c r="Y25" s="42"/>
      <c r="Z25" s="42">
        <v>0</v>
      </c>
      <c r="AA25" s="42">
        <v>25260</v>
      </c>
      <c r="AB25" s="42">
        <v>25260</v>
      </c>
      <c r="AC25" s="42">
        <v>25260</v>
      </c>
      <c r="AD25" s="42">
        <v>34740</v>
      </c>
      <c r="AE25" s="43">
        <v>0.421</v>
      </c>
      <c r="AF25" s="42">
        <v>34740</v>
      </c>
      <c r="AG25" s="43">
        <v>0.421</v>
      </c>
      <c r="AH25" s="67" t="e">
        <f t="shared" si="0"/>
        <v>#DIV/0!</v>
      </c>
    </row>
    <row r="26" spans="1:34" ht="29.25" customHeight="1" outlineLevel="1" collapsed="1">
      <c r="A26" s="23" t="s">
        <v>68</v>
      </c>
      <c r="B26" s="15" t="s">
        <v>69</v>
      </c>
      <c r="C26" s="15"/>
      <c r="D26" s="15"/>
      <c r="E26" s="24"/>
      <c r="F26" s="15"/>
      <c r="G26" s="15"/>
      <c r="H26" s="15"/>
      <c r="I26" s="15"/>
      <c r="J26" s="15"/>
      <c r="K26" s="15"/>
      <c r="L26" s="15"/>
      <c r="M26" s="15"/>
      <c r="N26" s="16">
        <v>0</v>
      </c>
      <c r="O26" s="16">
        <v>0</v>
      </c>
      <c r="P26" s="16">
        <v>0</v>
      </c>
      <c r="Q26" s="29"/>
      <c r="R26" s="29"/>
      <c r="S26" s="29"/>
      <c r="T26" s="29"/>
      <c r="U26" s="29"/>
      <c r="V26" s="29"/>
      <c r="W26" s="29"/>
      <c r="X26" s="29"/>
      <c r="Y26" s="29">
        <v>127.7</v>
      </c>
      <c r="Z26" s="29">
        <v>60.7</v>
      </c>
      <c r="AA26" s="30">
        <v>1.43</v>
      </c>
      <c r="AB26" s="30">
        <v>1.43</v>
      </c>
      <c r="AC26" s="30">
        <v>1.43</v>
      </c>
      <c r="AD26" s="30">
        <v>-1.43</v>
      </c>
      <c r="AE26" s="44"/>
      <c r="AF26" s="30">
        <v>-1.43</v>
      </c>
      <c r="AG26" s="44"/>
      <c r="AH26" s="44"/>
    </row>
    <row r="27" spans="1:34" ht="28.5" customHeight="1" hidden="1" outlineLevel="2">
      <c r="A27" s="23" t="s">
        <v>89</v>
      </c>
      <c r="B27" s="15" t="s">
        <v>90</v>
      </c>
      <c r="C27" s="15"/>
      <c r="D27" s="15"/>
      <c r="E27" s="24"/>
      <c r="F27" s="15"/>
      <c r="G27" s="15"/>
      <c r="H27" s="15"/>
      <c r="I27" s="15"/>
      <c r="J27" s="15"/>
      <c r="K27" s="15"/>
      <c r="L27" s="15"/>
      <c r="M27" s="15"/>
      <c r="N27" s="16">
        <v>0</v>
      </c>
      <c r="O27" s="16">
        <v>0</v>
      </c>
      <c r="P27" s="16">
        <v>0</v>
      </c>
      <c r="Q27" s="42"/>
      <c r="R27" s="42"/>
      <c r="S27" s="42"/>
      <c r="T27" s="42"/>
      <c r="U27" s="42"/>
      <c r="V27" s="42"/>
      <c r="W27" s="42"/>
      <c r="X27" s="42"/>
      <c r="Y27" s="42"/>
      <c r="Z27" s="42">
        <v>0</v>
      </c>
      <c r="AA27" s="42">
        <v>1.43</v>
      </c>
      <c r="AB27" s="42">
        <v>1.43</v>
      </c>
      <c r="AC27" s="42">
        <v>1.43</v>
      </c>
      <c r="AD27" s="42">
        <v>-1.43</v>
      </c>
      <c r="AE27" s="43"/>
      <c r="AF27" s="42">
        <v>-1.43</v>
      </c>
      <c r="AG27" s="43"/>
      <c r="AH27" s="67"/>
    </row>
    <row r="28" spans="1:34" ht="42" customHeight="1" outlineLevel="1" collapsed="1">
      <c r="A28" s="23" t="s">
        <v>34</v>
      </c>
      <c r="B28" s="15" t="s">
        <v>63</v>
      </c>
      <c r="C28" s="15"/>
      <c r="D28" s="15"/>
      <c r="E28" s="24"/>
      <c r="F28" s="15"/>
      <c r="G28" s="15"/>
      <c r="H28" s="15"/>
      <c r="I28" s="15"/>
      <c r="J28" s="15"/>
      <c r="K28" s="15"/>
      <c r="L28" s="15"/>
      <c r="M28" s="15"/>
      <c r="N28" s="16">
        <v>0</v>
      </c>
      <c r="O28" s="16">
        <v>60000</v>
      </c>
      <c r="P28" s="16">
        <v>0</v>
      </c>
      <c r="Q28" s="29">
        <v>1649740</v>
      </c>
      <c r="R28" s="29"/>
      <c r="S28" s="29"/>
      <c r="T28" s="29"/>
      <c r="U28" s="29"/>
      <c r="V28" s="29"/>
      <c r="W28" s="29"/>
      <c r="X28" s="29"/>
      <c r="Y28" s="29">
        <v>1659918</v>
      </c>
      <c r="Z28" s="29">
        <v>209531.75</v>
      </c>
      <c r="AA28" s="30">
        <v>38531.05</v>
      </c>
      <c r="AB28" s="30">
        <v>38531.05</v>
      </c>
      <c r="AC28" s="30">
        <v>38531.05</v>
      </c>
      <c r="AD28" s="30">
        <v>21468.95</v>
      </c>
      <c r="AE28" s="44">
        <v>0.6422</v>
      </c>
      <c r="AF28" s="30">
        <v>21468.95</v>
      </c>
      <c r="AG28" s="44">
        <v>0.6422</v>
      </c>
      <c r="AH28" s="44">
        <f t="shared" si="0"/>
        <v>1.0061694570053463</v>
      </c>
    </row>
    <row r="29" spans="1:34" ht="24" customHeight="1" hidden="1" outlineLevel="2">
      <c r="A29" s="23" t="s">
        <v>121</v>
      </c>
      <c r="B29" s="15" t="s">
        <v>64</v>
      </c>
      <c r="C29" s="15"/>
      <c r="D29" s="15"/>
      <c r="E29" s="24"/>
      <c r="F29" s="15"/>
      <c r="G29" s="15"/>
      <c r="H29" s="15"/>
      <c r="I29" s="15"/>
      <c r="J29" s="15"/>
      <c r="K29" s="15"/>
      <c r="L29" s="15"/>
      <c r="M29" s="15"/>
      <c r="N29" s="16">
        <v>0</v>
      </c>
      <c r="O29" s="16">
        <v>30000</v>
      </c>
      <c r="P29" s="16">
        <v>0</v>
      </c>
      <c r="Q29" s="42"/>
      <c r="R29" s="42"/>
      <c r="S29" s="42"/>
      <c r="T29" s="42"/>
      <c r="U29" s="42"/>
      <c r="V29" s="42"/>
      <c r="W29" s="42"/>
      <c r="X29" s="42"/>
      <c r="Y29" s="42"/>
      <c r="Z29" s="42">
        <v>0</v>
      </c>
      <c r="AA29" s="42">
        <v>26821.85</v>
      </c>
      <c r="AB29" s="42">
        <v>26821.85</v>
      </c>
      <c r="AC29" s="42">
        <v>26821.85</v>
      </c>
      <c r="AD29" s="42">
        <v>3178.15</v>
      </c>
      <c r="AE29" s="43">
        <v>0.8941</v>
      </c>
      <c r="AF29" s="42">
        <v>3178.15</v>
      </c>
      <c r="AG29" s="43">
        <v>0.8941</v>
      </c>
      <c r="AH29" s="67" t="e">
        <f t="shared" si="0"/>
        <v>#DIV/0!</v>
      </c>
    </row>
    <row r="30" spans="1:34" ht="25.5" customHeight="1" outlineLevel="2">
      <c r="A30" s="23" t="s">
        <v>166</v>
      </c>
      <c r="B30" s="15" t="s">
        <v>91</v>
      </c>
      <c r="C30" s="15"/>
      <c r="D30" s="15"/>
      <c r="E30" s="24"/>
      <c r="F30" s="15"/>
      <c r="G30" s="15"/>
      <c r="H30" s="15"/>
      <c r="I30" s="15"/>
      <c r="J30" s="15"/>
      <c r="K30" s="15"/>
      <c r="L30" s="15"/>
      <c r="M30" s="15"/>
      <c r="N30" s="16">
        <v>0</v>
      </c>
      <c r="O30" s="16">
        <v>30000</v>
      </c>
      <c r="P30" s="16">
        <v>0</v>
      </c>
      <c r="Q30" s="30">
        <v>710000</v>
      </c>
      <c r="R30" s="30"/>
      <c r="S30" s="30"/>
      <c r="T30" s="30"/>
      <c r="U30" s="30"/>
      <c r="V30" s="30"/>
      <c r="W30" s="30"/>
      <c r="X30" s="30"/>
      <c r="Y30" s="30">
        <v>697969.67</v>
      </c>
      <c r="Z30" s="30">
        <v>0</v>
      </c>
      <c r="AA30" s="30">
        <v>11709.2</v>
      </c>
      <c r="AB30" s="30">
        <v>11709.2</v>
      </c>
      <c r="AC30" s="30">
        <v>11709.2</v>
      </c>
      <c r="AD30" s="30">
        <v>18290.8</v>
      </c>
      <c r="AE30" s="44">
        <v>0.3903</v>
      </c>
      <c r="AF30" s="30">
        <v>18290.8</v>
      </c>
      <c r="AG30" s="44">
        <v>0.3903</v>
      </c>
      <c r="AH30" s="44">
        <f t="shared" si="0"/>
        <v>0.9830558732394367</v>
      </c>
    </row>
    <row r="31" spans="1:34" ht="25.5" outlineLevel="1">
      <c r="A31" s="23" t="s">
        <v>101</v>
      </c>
      <c r="B31" s="15" t="s">
        <v>102</v>
      </c>
      <c r="C31" s="15"/>
      <c r="D31" s="15"/>
      <c r="E31" s="24"/>
      <c r="F31" s="15"/>
      <c r="G31" s="15"/>
      <c r="H31" s="15"/>
      <c r="I31" s="15"/>
      <c r="J31" s="15"/>
      <c r="K31" s="15"/>
      <c r="L31" s="15"/>
      <c r="M31" s="15"/>
      <c r="N31" s="16">
        <v>0</v>
      </c>
      <c r="O31" s="16">
        <v>400000</v>
      </c>
      <c r="P31" s="16">
        <v>0</v>
      </c>
      <c r="Q31" s="29">
        <v>10555900</v>
      </c>
      <c r="R31" s="29"/>
      <c r="S31" s="29"/>
      <c r="T31" s="29"/>
      <c r="U31" s="29"/>
      <c r="V31" s="29"/>
      <c r="W31" s="29"/>
      <c r="X31" s="29"/>
      <c r="Y31" s="29">
        <v>9483350.06</v>
      </c>
      <c r="Z31" s="29">
        <v>39000</v>
      </c>
      <c r="AA31" s="30">
        <v>107600</v>
      </c>
      <c r="AB31" s="30">
        <v>107600</v>
      </c>
      <c r="AC31" s="30">
        <v>107600</v>
      </c>
      <c r="AD31" s="30">
        <v>292400</v>
      </c>
      <c r="AE31" s="44">
        <v>0.269</v>
      </c>
      <c r="AF31" s="30">
        <v>292400</v>
      </c>
      <c r="AG31" s="44">
        <v>0.269</v>
      </c>
      <c r="AH31" s="44">
        <f t="shared" si="0"/>
        <v>0.8983933212705691</v>
      </c>
    </row>
    <row r="32" spans="1:34" ht="27.75" customHeight="1" outlineLevel="2">
      <c r="A32" s="28" t="s">
        <v>133</v>
      </c>
      <c r="B32" s="15" t="s">
        <v>103</v>
      </c>
      <c r="C32" s="15"/>
      <c r="D32" s="15"/>
      <c r="E32" s="24"/>
      <c r="F32" s="15"/>
      <c r="G32" s="15"/>
      <c r="H32" s="15"/>
      <c r="I32" s="15"/>
      <c r="J32" s="15"/>
      <c r="K32" s="15"/>
      <c r="L32" s="15"/>
      <c r="M32" s="15"/>
      <c r="N32" s="16">
        <v>0</v>
      </c>
      <c r="O32" s="16">
        <v>400000</v>
      </c>
      <c r="P32" s="16">
        <v>0</v>
      </c>
      <c r="Q32" s="29">
        <v>177500</v>
      </c>
      <c r="R32" s="29"/>
      <c r="S32" s="29"/>
      <c r="T32" s="29"/>
      <c r="U32" s="29"/>
      <c r="V32" s="29"/>
      <c r="W32" s="29"/>
      <c r="X32" s="29"/>
      <c r="Y32" s="29">
        <v>181317.54</v>
      </c>
      <c r="Z32" s="29">
        <v>17973.78</v>
      </c>
      <c r="AA32" s="30">
        <v>107600</v>
      </c>
      <c r="AB32" s="30">
        <v>107600</v>
      </c>
      <c r="AC32" s="30">
        <v>107600</v>
      </c>
      <c r="AD32" s="30">
        <v>292400</v>
      </c>
      <c r="AE32" s="44">
        <v>0.269</v>
      </c>
      <c r="AF32" s="30">
        <v>292400</v>
      </c>
      <c r="AG32" s="44">
        <v>0.269</v>
      </c>
      <c r="AH32" s="44">
        <f t="shared" si="0"/>
        <v>1.0215072676056338</v>
      </c>
    </row>
    <row r="33" spans="1:34" ht="15" outlineLevel="1">
      <c r="A33" s="23" t="s">
        <v>167</v>
      </c>
      <c r="B33" s="15" t="s">
        <v>110</v>
      </c>
      <c r="C33" s="15"/>
      <c r="D33" s="15"/>
      <c r="E33" s="24"/>
      <c r="F33" s="15"/>
      <c r="G33" s="15"/>
      <c r="H33" s="15"/>
      <c r="I33" s="15"/>
      <c r="J33" s="15"/>
      <c r="K33" s="15"/>
      <c r="L33" s="15"/>
      <c r="M33" s="15"/>
      <c r="N33" s="16">
        <v>0</v>
      </c>
      <c r="O33" s="16">
        <v>0</v>
      </c>
      <c r="P33" s="16">
        <v>0</v>
      </c>
      <c r="Q33" s="29">
        <v>279110</v>
      </c>
      <c r="R33" s="29"/>
      <c r="S33" s="29"/>
      <c r="T33" s="29"/>
      <c r="U33" s="29"/>
      <c r="V33" s="29"/>
      <c r="W33" s="29"/>
      <c r="X33" s="29"/>
      <c r="Y33" s="29">
        <v>257268.88</v>
      </c>
      <c r="Z33" s="29">
        <v>141.24</v>
      </c>
      <c r="AA33" s="30">
        <v>0</v>
      </c>
      <c r="AB33" s="30">
        <v>0</v>
      </c>
      <c r="AC33" s="30">
        <v>0</v>
      </c>
      <c r="AD33" s="30">
        <v>0</v>
      </c>
      <c r="AE33" s="44"/>
      <c r="AF33" s="30">
        <v>0</v>
      </c>
      <c r="AG33" s="44"/>
      <c r="AH33" s="44">
        <f t="shared" si="0"/>
        <v>0.921747268102182</v>
      </c>
    </row>
    <row r="34" spans="1:34" ht="15" customHeight="1" outlineLevel="2">
      <c r="A34" s="23" t="s">
        <v>168</v>
      </c>
      <c r="B34" s="15" t="s">
        <v>111</v>
      </c>
      <c r="C34" s="15"/>
      <c r="D34" s="15"/>
      <c r="E34" s="24"/>
      <c r="F34" s="15"/>
      <c r="G34" s="15"/>
      <c r="H34" s="15"/>
      <c r="I34" s="15"/>
      <c r="J34" s="15"/>
      <c r="K34" s="15"/>
      <c r="L34" s="15"/>
      <c r="M34" s="15"/>
      <c r="N34" s="16">
        <v>0</v>
      </c>
      <c r="O34" s="16">
        <v>0</v>
      </c>
      <c r="P34" s="16">
        <v>0</v>
      </c>
      <c r="Q34" s="30"/>
      <c r="R34" s="30"/>
      <c r="S34" s="30"/>
      <c r="T34" s="30"/>
      <c r="U34" s="30"/>
      <c r="V34" s="30"/>
      <c r="W34" s="30"/>
      <c r="X34" s="30"/>
      <c r="Y34" s="30">
        <v>173952.08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44"/>
      <c r="AF34" s="30">
        <v>0</v>
      </c>
      <c r="AG34" s="44"/>
      <c r="AH34" s="44"/>
    </row>
    <row r="35" spans="1:34" ht="13.5" customHeight="1">
      <c r="A35" s="23" t="s">
        <v>35</v>
      </c>
      <c r="B35" s="15" t="s">
        <v>65</v>
      </c>
      <c r="C35" s="15"/>
      <c r="D35" s="15"/>
      <c r="E35" s="24"/>
      <c r="F35" s="15"/>
      <c r="G35" s="15"/>
      <c r="H35" s="15"/>
      <c r="I35" s="15"/>
      <c r="J35" s="15"/>
      <c r="K35" s="15"/>
      <c r="L35" s="15"/>
      <c r="M35" s="15"/>
      <c r="N35" s="16">
        <v>0</v>
      </c>
      <c r="O35" s="16">
        <v>4477000</v>
      </c>
      <c r="P35" s="16">
        <v>4588876</v>
      </c>
      <c r="Q35" s="29">
        <v>606147183.79</v>
      </c>
      <c r="R35" s="29"/>
      <c r="S35" s="29"/>
      <c r="T35" s="29"/>
      <c r="U35" s="29"/>
      <c r="V35" s="29"/>
      <c r="W35" s="29"/>
      <c r="X35" s="29"/>
      <c r="Y35" s="29">
        <v>516991019.92</v>
      </c>
      <c r="Z35" s="29">
        <v>16347100</v>
      </c>
      <c r="AA35" s="30">
        <v>1759701.07</v>
      </c>
      <c r="AB35" s="30">
        <v>1759701.07</v>
      </c>
      <c r="AC35" s="30">
        <v>1759701.07</v>
      </c>
      <c r="AD35" s="30">
        <v>7306174.93</v>
      </c>
      <c r="AE35" s="44">
        <v>0.1941</v>
      </c>
      <c r="AF35" s="30">
        <v>7306174.93</v>
      </c>
      <c r="AG35" s="44">
        <v>0.1941</v>
      </c>
      <c r="AH35" s="44">
        <f t="shared" si="0"/>
        <v>0.8529133414222244</v>
      </c>
    </row>
    <row r="36" spans="1:34" ht="38.25" outlineLevel="1">
      <c r="A36" s="23" t="s">
        <v>36</v>
      </c>
      <c r="B36" s="15" t="s">
        <v>66</v>
      </c>
      <c r="C36" s="15"/>
      <c r="D36" s="15"/>
      <c r="E36" s="24"/>
      <c r="F36" s="15"/>
      <c r="G36" s="15"/>
      <c r="H36" s="15"/>
      <c r="I36" s="15"/>
      <c r="J36" s="15"/>
      <c r="K36" s="15"/>
      <c r="L36" s="15"/>
      <c r="M36" s="15"/>
      <c r="N36" s="16">
        <v>0</v>
      </c>
      <c r="O36" s="16">
        <v>4477000</v>
      </c>
      <c r="P36" s="16">
        <v>4588876</v>
      </c>
      <c r="Q36" s="29">
        <v>606147183.79</v>
      </c>
      <c r="R36" s="29"/>
      <c r="S36" s="29"/>
      <c r="T36" s="29"/>
      <c r="U36" s="29"/>
      <c r="V36" s="29"/>
      <c r="W36" s="29"/>
      <c r="X36" s="29"/>
      <c r="Y36" s="29">
        <v>519841156.66</v>
      </c>
      <c r="Z36" s="29">
        <v>16347100</v>
      </c>
      <c r="AA36" s="30">
        <v>1759701.07</v>
      </c>
      <c r="AB36" s="30">
        <v>1759701.07</v>
      </c>
      <c r="AC36" s="30">
        <v>1759701.07</v>
      </c>
      <c r="AD36" s="30">
        <v>7306174.93</v>
      </c>
      <c r="AE36" s="44">
        <v>0.1941</v>
      </c>
      <c r="AF36" s="30">
        <v>7306174.93</v>
      </c>
      <c r="AG36" s="44">
        <v>0.1941</v>
      </c>
      <c r="AH36" s="44">
        <f t="shared" si="0"/>
        <v>0.8576153953395241</v>
      </c>
    </row>
    <row r="37" spans="1:34" ht="38.25" hidden="1" outlineLevel="2">
      <c r="A37" s="23" t="s">
        <v>92</v>
      </c>
      <c r="B37" s="15" t="s">
        <v>93</v>
      </c>
      <c r="C37" s="15"/>
      <c r="D37" s="15"/>
      <c r="E37" s="24"/>
      <c r="F37" s="15"/>
      <c r="G37" s="15"/>
      <c r="H37" s="15"/>
      <c r="I37" s="15"/>
      <c r="J37" s="15"/>
      <c r="K37" s="15"/>
      <c r="L37" s="15"/>
      <c r="M37" s="15"/>
      <c r="N37" s="16">
        <v>0</v>
      </c>
      <c r="O37" s="16">
        <v>190900</v>
      </c>
      <c r="P37" s="16">
        <v>0</v>
      </c>
      <c r="Q37" s="42"/>
      <c r="R37" s="42"/>
      <c r="S37" s="42"/>
      <c r="T37" s="42"/>
      <c r="U37" s="42"/>
      <c r="V37" s="42"/>
      <c r="W37" s="42"/>
      <c r="X37" s="42"/>
      <c r="Y37" s="42"/>
      <c r="Z37" s="42">
        <v>0</v>
      </c>
      <c r="AA37" s="42">
        <v>190900</v>
      </c>
      <c r="AB37" s="42">
        <v>190900</v>
      </c>
      <c r="AC37" s="42">
        <v>190900</v>
      </c>
      <c r="AD37" s="42">
        <v>0</v>
      </c>
      <c r="AE37" s="43">
        <v>1</v>
      </c>
      <c r="AF37" s="42">
        <v>0</v>
      </c>
      <c r="AG37" s="43">
        <v>1</v>
      </c>
      <c r="AH37" s="67" t="e">
        <f t="shared" si="0"/>
        <v>#DIV/0!</v>
      </c>
    </row>
    <row r="38" spans="1:34" ht="38.25" hidden="1" outlineLevel="2">
      <c r="A38" s="23" t="s">
        <v>104</v>
      </c>
      <c r="B38" s="15" t="s">
        <v>94</v>
      </c>
      <c r="C38" s="15"/>
      <c r="D38" s="15"/>
      <c r="E38" s="24"/>
      <c r="F38" s="15"/>
      <c r="G38" s="15"/>
      <c r="H38" s="15"/>
      <c r="I38" s="15"/>
      <c r="J38" s="15"/>
      <c r="K38" s="15"/>
      <c r="L38" s="15"/>
      <c r="M38" s="15"/>
      <c r="N38" s="16">
        <v>0</v>
      </c>
      <c r="O38" s="16">
        <v>100</v>
      </c>
      <c r="P38" s="16">
        <v>0</v>
      </c>
      <c r="Q38" s="42"/>
      <c r="R38" s="42"/>
      <c r="S38" s="42"/>
      <c r="T38" s="42"/>
      <c r="U38" s="42"/>
      <c r="V38" s="42"/>
      <c r="W38" s="42"/>
      <c r="X38" s="42"/>
      <c r="Y38" s="42"/>
      <c r="Z38" s="42">
        <v>0</v>
      </c>
      <c r="AA38" s="42">
        <v>100</v>
      </c>
      <c r="AB38" s="42">
        <v>100</v>
      </c>
      <c r="AC38" s="42">
        <v>100</v>
      </c>
      <c r="AD38" s="42">
        <v>0</v>
      </c>
      <c r="AE38" s="43">
        <v>1</v>
      </c>
      <c r="AF38" s="42">
        <v>0</v>
      </c>
      <c r="AG38" s="43">
        <v>1</v>
      </c>
      <c r="AH38" s="67" t="e">
        <f t="shared" si="0"/>
        <v>#DIV/0!</v>
      </c>
    </row>
    <row r="39" spans="1:34" ht="67.5" customHeight="1" outlineLevel="2">
      <c r="A39" s="23" t="s">
        <v>169</v>
      </c>
      <c r="B39" s="15" t="s">
        <v>112</v>
      </c>
      <c r="C39" s="15"/>
      <c r="D39" s="15"/>
      <c r="E39" s="24"/>
      <c r="F39" s="15"/>
      <c r="G39" s="15"/>
      <c r="H39" s="15"/>
      <c r="I39" s="15"/>
      <c r="J39" s="15"/>
      <c r="K39" s="15"/>
      <c r="L39" s="15"/>
      <c r="M39" s="15"/>
      <c r="N39" s="16">
        <v>0</v>
      </c>
      <c r="O39" s="16">
        <v>0</v>
      </c>
      <c r="P39" s="16">
        <v>19000</v>
      </c>
      <c r="Q39" s="30"/>
      <c r="R39" s="30"/>
      <c r="S39" s="30"/>
      <c r="T39" s="30"/>
      <c r="U39" s="30"/>
      <c r="V39" s="30"/>
      <c r="W39" s="30"/>
      <c r="X39" s="30"/>
      <c r="Y39" s="30">
        <v>328566.64</v>
      </c>
      <c r="Z39" s="30">
        <v>0</v>
      </c>
      <c r="AA39" s="30">
        <v>0</v>
      </c>
      <c r="AB39" s="30">
        <v>0</v>
      </c>
      <c r="AC39" s="30">
        <v>0</v>
      </c>
      <c r="AD39" s="30">
        <v>19000</v>
      </c>
      <c r="AE39" s="44">
        <v>0</v>
      </c>
      <c r="AF39" s="30">
        <v>19000</v>
      </c>
      <c r="AG39" s="44">
        <v>0</v>
      </c>
      <c r="AH39" s="44"/>
    </row>
    <row r="40" spans="1:34" ht="49.5" customHeight="1" outlineLevel="2">
      <c r="A40" s="23" t="s">
        <v>170</v>
      </c>
      <c r="B40" s="15" t="s">
        <v>95</v>
      </c>
      <c r="C40" s="15"/>
      <c r="D40" s="15"/>
      <c r="E40" s="24"/>
      <c r="F40" s="15"/>
      <c r="G40" s="15"/>
      <c r="H40" s="15"/>
      <c r="I40" s="15"/>
      <c r="J40" s="15"/>
      <c r="K40" s="15"/>
      <c r="L40" s="15"/>
      <c r="M40" s="15"/>
      <c r="N40" s="16">
        <v>0</v>
      </c>
      <c r="O40" s="16">
        <v>4286000</v>
      </c>
      <c r="P40" s="16">
        <v>4569876</v>
      </c>
      <c r="Q40" s="30"/>
      <c r="R40" s="30"/>
      <c r="S40" s="30"/>
      <c r="T40" s="30"/>
      <c r="U40" s="30"/>
      <c r="V40" s="30"/>
      <c r="W40" s="30"/>
      <c r="X40" s="30"/>
      <c r="Y40" s="30">
        <v>-3178703.38</v>
      </c>
      <c r="Z40" s="30">
        <v>0</v>
      </c>
      <c r="AA40" s="30">
        <v>1568701.07</v>
      </c>
      <c r="AB40" s="30">
        <v>1568701.07</v>
      </c>
      <c r="AC40" s="30">
        <v>1568701.07</v>
      </c>
      <c r="AD40" s="30">
        <v>7287174.93</v>
      </c>
      <c r="AE40" s="44">
        <v>0.1771</v>
      </c>
      <c r="AF40" s="30">
        <v>7287174.93</v>
      </c>
      <c r="AG40" s="44">
        <v>0.1771</v>
      </c>
      <c r="AH40" s="44"/>
    </row>
    <row r="41" spans="1:34" ht="15">
      <c r="A41" s="58" t="s">
        <v>37</v>
      </c>
      <c r="B41" s="58"/>
      <c r="C41" s="58"/>
      <c r="D41" s="58"/>
      <c r="E41" s="58"/>
      <c r="F41" s="58"/>
      <c r="G41" s="58"/>
      <c r="H41" s="25"/>
      <c r="I41" s="25"/>
      <c r="J41" s="25"/>
      <c r="K41" s="25"/>
      <c r="L41" s="25"/>
      <c r="M41" s="25"/>
      <c r="N41" s="26">
        <v>0</v>
      </c>
      <c r="O41" s="26">
        <v>28073000</v>
      </c>
      <c r="P41" s="26">
        <v>4588876</v>
      </c>
      <c r="Q41" s="29">
        <v>892210033.79</v>
      </c>
      <c r="R41" s="29"/>
      <c r="S41" s="29"/>
      <c r="T41" s="29"/>
      <c r="U41" s="29"/>
      <c r="V41" s="29"/>
      <c r="W41" s="29"/>
      <c r="X41" s="29"/>
      <c r="Y41" s="29">
        <v>770975308.29</v>
      </c>
      <c r="Z41" s="29">
        <v>19674460.96</v>
      </c>
      <c r="AA41" s="30">
        <v>16383365.44</v>
      </c>
      <c r="AB41" s="30">
        <v>16383365.44</v>
      </c>
      <c r="AC41" s="30">
        <v>16383365.44</v>
      </c>
      <c r="AD41" s="30">
        <v>16278510.56</v>
      </c>
      <c r="AE41" s="44">
        <v>0.5016</v>
      </c>
      <c r="AF41" s="30">
        <v>16278510.56</v>
      </c>
      <c r="AG41" s="44">
        <v>0.5016</v>
      </c>
      <c r="AH41" s="44">
        <f t="shared" si="0"/>
        <v>0.864118625762356</v>
      </c>
    </row>
    <row r="42" spans="1:34" ht="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 t="s">
        <v>21</v>
      </c>
      <c r="AD42" s="45"/>
      <c r="AE42" s="45"/>
      <c r="AF42" s="45"/>
      <c r="AG42" s="45"/>
      <c r="AH42" s="45"/>
    </row>
    <row r="43" spans="1:34" ht="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19"/>
      <c r="AB43" s="19"/>
      <c r="AC43" s="19"/>
      <c r="AD43" s="19"/>
      <c r="AE43" s="19"/>
      <c r="AF43" s="19"/>
      <c r="AG43" s="19"/>
      <c r="AH43" s="19"/>
    </row>
  </sheetData>
  <sheetProtection/>
  <mergeCells count="31">
    <mergeCell ref="P7:P8"/>
    <mergeCell ref="L7:L8"/>
    <mergeCell ref="M7:M8"/>
    <mergeCell ref="N7:N8"/>
    <mergeCell ref="O7:O8"/>
    <mergeCell ref="A43:Z43"/>
    <mergeCell ref="W7:Y7"/>
    <mergeCell ref="Z7:AB7"/>
    <mergeCell ref="A7:A8"/>
    <mergeCell ref="E7:G7"/>
    <mergeCell ref="A41:G41"/>
    <mergeCell ref="Q7:Q8"/>
    <mergeCell ref="R7:R8"/>
    <mergeCell ref="S7:S8"/>
    <mergeCell ref="H7:J7"/>
    <mergeCell ref="K7:K8"/>
    <mergeCell ref="A1:AH1"/>
    <mergeCell ref="A2:AH2"/>
    <mergeCell ref="A3:AH3"/>
    <mergeCell ref="A4:AG4"/>
    <mergeCell ref="A5:AG5"/>
    <mergeCell ref="A6:AH6"/>
    <mergeCell ref="B7:B8"/>
    <mergeCell ref="C7:C8"/>
    <mergeCell ref="D7:D8"/>
    <mergeCell ref="AF7:AG7"/>
    <mergeCell ref="AH7:AH8"/>
    <mergeCell ref="T7:T8"/>
    <mergeCell ref="U7:U8"/>
    <mergeCell ref="V7:V8"/>
    <mergeCell ref="AD7:AE7"/>
  </mergeCells>
  <printOptions/>
  <pageMargins left="0.7874015748031497" right="0.3937007874015748" top="0.3937007874015748" bottom="0.3937007874015748" header="0.3937007874015748" footer="0.3937007874015748"/>
  <pageSetup fitToHeight="0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7">
      <selection activeCell="I52" sqref="I51:I52"/>
    </sheetView>
  </sheetViews>
  <sheetFormatPr defaultColWidth="9.140625" defaultRowHeight="12.75"/>
  <cols>
    <col min="1" max="1" width="5.7109375" style="1" customWidth="1"/>
    <col min="2" max="2" width="59.00390625" style="2" customWidth="1"/>
    <col min="3" max="3" width="6.7109375" style="2" customWidth="1"/>
    <col min="4" max="4" width="13.8515625" style="2" customWidth="1"/>
    <col min="5" max="5" width="15.28125" style="2" customWidth="1"/>
    <col min="6" max="6" width="13.28125" style="2" customWidth="1"/>
    <col min="7" max="16384" width="9.140625" style="2" customWidth="1"/>
  </cols>
  <sheetData>
    <row r="1" spans="1:6" ht="11.25" customHeight="1">
      <c r="A1" s="8"/>
      <c r="B1" s="9"/>
      <c r="C1" s="9"/>
      <c r="D1" s="10"/>
      <c r="E1" s="62" t="s">
        <v>97</v>
      </c>
      <c r="F1" s="63"/>
    </row>
    <row r="2" spans="1:6" ht="6.75" customHeight="1" hidden="1">
      <c r="A2" s="8"/>
      <c r="B2" s="9"/>
      <c r="C2" s="9"/>
      <c r="D2" s="10"/>
      <c r="E2" s="9"/>
      <c r="F2" s="10"/>
    </row>
    <row r="3" spans="1:6" ht="12.75" hidden="1">
      <c r="A3" s="8"/>
      <c r="B3" s="9"/>
      <c r="C3" s="9"/>
      <c r="D3" s="10"/>
      <c r="E3" s="9"/>
      <c r="F3" s="10"/>
    </row>
    <row r="4" spans="1:6" ht="12.75" hidden="1">
      <c r="A4" s="8"/>
      <c r="B4" s="9"/>
      <c r="C4" s="9"/>
      <c r="D4" s="10"/>
      <c r="E4" s="9"/>
      <c r="F4" s="10"/>
    </row>
    <row r="5" spans="1:6" ht="12.75" hidden="1">
      <c r="A5" s="8"/>
      <c r="B5" s="9"/>
      <c r="C5" s="9"/>
      <c r="D5" s="10"/>
      <c r="E5" s="9"/>
      <c r="F5" s="10"/>
    </row>
    <row r="6" spans="1:6" ht="12.75" hidden="1">
      <c r="A6" s="8"/>
      <c r="B6" s="9"/>
      <c r="C6" s="9"/>
      <c r="D6" s="9"/>
      <c r="E6" s="9"/>
      <c r="F6" s="9"/>
    </row>
    <row r="7" spans="1:6" ht="42" customHeight="1">
      <c r="A7" s="65" t="s">
        <v>173</v>
      </c>
      <c r="B7" s="65"/>
      <c r="C7" s="65"/>
      <c r="D7" s="65"/>
      <c r="E7" s="66"/>
      <c r="F7" s="66"/>
    </row>
    <row r="8" ht="11.25" hidden="1"/>
    <row r="9" spans="1:6" ht="11.25" customHeight="1">
      <c r="A9" s="38" t="s">
        <v>0</v>
      </c>
      <c r="B9" s="38" t="s">
        <v>39</v>
      </c>
      <c r="C9" s="38" t="s">
        <v>10</v>
      </c>
      <c r="D9" s="38" t="s">
        <v>105</v>
      </c>
      <c r="E9" s="64" t="s">
        <v>11</v>
      </c>
      <c r="F9" s="64"/>
    </row>
    <row r="10" spans="1:6" ht="11.25">
      <c r="A10" s="39"/>
      <c r="B10" s="39"/>
      <c r="C10" s="39"/>
      <c r="D10" s="39"/>
      <c r="E10" s="64"/>
      <c r="F10" s="64"/>
    </row>
    <row r="11" spans="1:6" ht="60" customHeight="1">
      <c r="A11" s="40"/>
      <c r="B11" s="40"/>
      <c r="C11" s="40"/>
      <c r="D11" s="40"/>
      <c r="E11" s="4" t="s">
        <v>73</v>
      </c>
      <c r="F11" s="4" t="s">
        <v>74</v>
      </c>
    </row>
    <row r="12" spans="1:6" ht="11.25">
      <c r="A12" s="5">
        <v>1</v>
      </c>
      <c r="B12" s="6">
        <v>2</v>
      </c>
      <c r="C12" s="7" t="s">
        <v>12</v>
      </c>
      <c r="D12" s="7">
        <v>4</v>
      </c>
      <c r="E12" s="7">
        <v>5</v>
      </c>
      <c r="F12" s="7">
        <v>6</v>
      </c>
    </row>
    <row r="13" spans="1:6" ht="15" customHeight="1">
      <c r="A13" s="11">
        <v>1</v>
      </c>
      <c r="B13" s="34" t="s">
        <v>40</v>
      </c>
      <c r="C13" s="37" t="s">
        <v>13</v>
      </c>
      <c r="D13" s="31">
        <v>86885675.04</v>
      </c>
      <c r="E13" s="31">
        <v>71610342.42</v>
      </c>
      <c r="F13" s="16">
        <f>E13/D13*100</f>
        <v>82.41904363064727</v>
      </c>
    </row>
    <row r="14" spans="1:6" ht="13.5" customHeight="1">
      <c r="A14" s="3">
        <f>1+A13</f>
        <v>2</v>
      </c>
      <c r="B14" s="35" t="s">
        <v>41</v>
      </c>
      <c r="C14" s="33" t="s">
        <v>1</v>
      </c>
      <c r="D14" s="36">
        <v>1599070</v>
      </c>
      <c r="E14" s="36">
        <v>1406406.82</v>
      </c>
      <c r="F14" s="13">
        <f aca="true" t="shared" si="0" ref="F14:F50">E14/D14*100</f>
        <v>87.95154808732576</v>
      </c>
    </row>
    <row r="15" spans="1:6" ht="38.25">
      <c r="A15" s="3">
        <f aca="true" t="shared" si="1" ref="A15:A51">1+A14</f>
        <v>3</v>
      </c>
      <c r="B15" s="35" t="s">
        <v>42</v>
      </c>
      <c r="C15" s="33" t="s">
        <v>2</v>
      </c>
      <c r="D15" s="36">
        <v>2608000</v>
      </c>
      <c r="E15" s="36">
        <v>2254268.58</v>
      </c>
      <c r="F15" s="13">
        <f t="shared" si="0"/>
        <v>86.4366786809816</v>
      </c>
    </row>
    <row r="16" spans="1:9" ht="39" customHeight="1">
      <c r="A16" s="3">
        <f t="shared" si="1"/>
        <v>4</v>
      </c>
      <c r="B16" s="35" t="s">
        <v>43</v>
      </c>
      <c r="C16" s="33" t="s">
        <v>3</v>
      </c>
      <c r="D16" s="36">
        <v>22872480</v>
      </c>
      <c r="E16" s="36">
        <v>20194895.46</v>
      </c>
      <c r="F16" s="13">
        <f t="shared" si="0"/>
        <v>88.2934227508342</v>
      </c>
      <c r="I16" s="14"/>
    </row>
    <row r="17" spans="1:6" ht="39.75" customHeight="1">
      <c r="A17" s="3">
        <f t="shared" si="1"/>
        <v>5</v>
      </c>
      <c r="B17" s="35" t="s">
        <v>134</v>
      </c>
      <c r="C17" s="33" t="s">
        <v>135</v>
      </c>
      <c r="D17" s="36">
        <v>2396000</v>
      </c>
      <c r="E17" s="36">
        <v>2228189.38</v>
      </c>
      <c r="F17" s="13">
        <f t="shared" si="0"/>
        <v>92.99621786310517</v>
      </c>
    </row>
    <row r="18" spans="1:6" ht="14.25" customHeight="1">
      <c r="A18" s="3">
        <f t="shared" si="1"/>
        <v>6</v>
      </c>
      <c r="B18" s="35" t="s">
        <v>136</v>
      </c>
      <c r="C18" s="33" t="s">
        <v>137</v>
      </c>
      <c r="D18" s="36">
        <v>4312000</v>
      </c>
      <c r="E18" s="36">
        <v>4120784.17</v>
      </c>
      <c r="F18" s="13">
        <f t="shared" si="0"/>
        <v>95.56549559369202</v>
      </c>
    </row>
    <row r="19" spans="1:6" ht="14.25" customHeight="1">
      <c r="A19" s="3">
        <f t="shared" si="1"/>
        <v>7</v>
      </c>
      <c r="B19" s="35" t="s">
        <v>138</v>
      </c>
      <c r="C19" s="33" t="s">
        <v>139</v>
      </c>
      <c r="D19" s="36">
        <v>1000000</v>
      </c>
      <c r="E19" s="36">
        <v>0</v>
      </c>
      <c r="F19" s="13">
        <f t="shared" si="0"/>
        <v>0</v>
      </c>
    </row>
    <row r="20" spans="1:9" ht="12.75">
      <c r="A20" s="3">
        <f t="shared" si="1"/>
        <v>8</v>
      </c>
      <c r="B20" s="35" t="s">
        <v>44</v>
      </c>
      <c r="C20" s="33" t="s">
        <v>14</v>
      </c>
      <c r="D20" s="36">
        <v>52098125.04</v>
      </c>
      <c r="E20" s="36">
        <v>41405798.01</v>
      </c>
      <c r="F20" s="13">
        <f t="shared" si="0"/>
        <v>79.47656077490193</v>
      </c>
      <c r="G20" s="14"/>
      <c r="H20" s="14"/>
      <c r="I20" s="14"/>
    </row>
    <row r="21" spans="1:6" ht="25.5">
      <c r="A21" s="11">
        <f t="shared" si="1"/>
        <v>9</v>
      </c>
      <c r="B21" s="34" t="s">
        <v>45</v>
      </c>
      <c r="C21" s="37" t="s">
        <v>4</v>
      </c>
      <c r="D21" s="31">
        <v>3773792</v>
      </c>
      <c r="E21" s="31">
        <v>2421801.55</v>
      </c>
      <c r="F21" s="16">
        <f t="shared" si="0"/>
        <v>64.17421919385063</v>
      </c>
    </row>
    <row r="22" spans="1:6" ht="38.25">
      <c r="A22" s="3">
        <f t="shared" si="1"/>
        <v>10</v>
      </c>
      <c r="B22" s="35" t="s">
        <v>46</v>
      </c>
      <c r="C22" s="33" t="s">
        <v>15</v>
      </c>
      <c r="D22" s="36">
        <v>3272792</v>
      </c>
      <c r="E22" s="36">
        <v>2165865.39</v>
      </c>
      <c r="F22" s="13">
        <f t="shared" si="0"/>
        <v>66.17791139797458</v>
      </c>
    </row>
    <row r="23" spans="1:6" ht="25.5">
      <c r="A23" s="3">
        <f t="shared" si="1"/>
        <v>11</v>
      </c>
      <c r="B23" s="35" t="s">
        <v>113</v>
      </c>
      <c r="C23" s="33" t="s">
        <v>106</v>
      </c>
      <c r="D23" s="36">
        <v>501000</v>
      </c>
      <c r="E23" s="36">
        <v>255936.16</v>
      </c>
      <c r="F23" s="13">
        <f t="shared" si="0"/>
        <v>51.08506187624751</v>
      </c>
    </row>
    <row r="24" spans="1:6" ht="12.75">
      <c r="A24" s="11">
        <f t="shared" si="1"/>
        <v>12</v>
      </c>
      <c r="B24" s="34" t="s">
        <v>47</v>
      </c>
      <c r="C24" s="37" t="s">
        <v>5</v>
      </c>
      <c r="D24" s="31">
        <v>9762084.32</v>
      </c>
      <c r="E24" s="31">
        <v>2898341.8</v>
      </c>
      <c r="F24" s="16">
        <f t="shared" si="0"/>
        <v>29.689784527491152</v>
      </c>
    </row>
    <row r="25" spans="1:7" ht="12.75">
      <c r="A25" s="3">
        <f t="shared" si="1"/>
        <v>13</v>
      </c>
      <c r="B25" s="35" t="s">
        <v>140</v>
      </c>
      <c r="C25" s="33" t="s">
        <v>141</v>
      </c>
      <c r="D25" s="36">
        <v>570000</v>
      </c>
      <c r="E25" s="36">
        <v>478847.4</v>
      </c>
      <c r="F25" s="13">
        <f t="shared" si="0"/>
        <v>84.00831578947368</v>
      </c>
      <c r="G25" s="14"/>
    </row>
    <row r="26" spans="1:6" ht="12.75">
      <c r="A26" s="3">
        <f t="shared" si="1"/>
        <v>14</v>
      </c>
      <c r="B26" s="35" t="s">
        <v>142</v>
      </c>
      <c r="C26" s="33" t="s">
        <v>143</v>
      </c>
      <c r="D26" s="36">
        <v>2403000</v>
      </c>
      <c r="E26" s="36">
        <v>275886.69</v>
      </c>
      <c r="F26" s="13">
        <f t="shared" si="0"/>
        <v>11.480927590511861</v>
      </c>
    </row>
    <row r="27" spans="1:6" ht="12.75">
      <c r="A27" s="3">
        <f t="shared" si="1"/>
        <v>15</v>
      </c>
      <c r="B27" s="35" t="s">
        <v>130</v>
      </c>
      <c r="C27" s="33" t="s">
        <v>131</v>
      </c>
      <c r="D27" s="36">
        <v>54000</v>
      </c>
      <c r="E27" s="36">
        <v>0</v>
      </c>
      <c r="F27" s="13">
        <f t="shared" si="0"/>
        <v>0</v>
      </c>
    </row>
    <row r="28" spans="1:6" ht="12.75">
      <c r="A28" s="3">
        <f t="shared" si="1"/>
        <v>16</v>
      </c>
      <c r="B28" s="35" t="s">
        <v>48</v>
      </c>
      <c r="C28" s="33" t="s">
        <v>38</v>
      </c>
      <c r="D28" s="36">
        <v>471000</v>
      </c>
      <c r="E28" s="36">
        <v>335775</v>
      </c>
      <c r="F28" s="13">
        <f t="shared" si="0"/>
        <v>71.28980891719745</v>
      </c>
    </row>
    <row r="29" spans="1:6" ht="12.75">
      <c r="A29" s="3">
        <f t="shared" si="1"/>
        <v>17</v>
      </c>
      <c r="B29" s="35" t="s">
        <v>144</v>
      </c>
      <c r="C29" s="33" t="s">
        <v>145</v>
      </c>
      <c r="D29" s="36">
        <v>1064200</v>
      </c>
      <c r="E29" s="36">
        <v>763362</v>
      </c>
      <c r="F29" s="13">
        <f t="shared" si="0"/>
        <v>71.73106558917497</v>
      </c>
    </row>
    <row r="30" spans="1:9" ht="12.75">
      <c r="A30" s="3">
        <f t="shared" si="1"/>
        <v>18</v>
      </c>
      <c r="B30" s="35" t="s">
        <v>49</v>
      </c>
      <c r="C30" s="33" t="s">
        <v>16</v>
      </c>
      <c r="D30" s="36">
        <v>5199884.32</v>
      </c>
      <c r="E30" s="36">
        <v>1044470.71</v>
      </c>
      <c r="F30" s="13">
        <f t="shared" si="0"/>
        <v>20.086422037942565</v>
      </c>
      <c r="I30" s="14"/>
    </row>
    <row r="31" spans="1:6" ht="12.75">
      <c r="A31" s="11">
        <f t="shared" si="1"/>
        <v>19</v>
      </c>
      <c r="B31" s="34" t="s">
        <v>50</v>
      </c>
      <c r="C31" s="37" t="s">
        <v>6</v>
      </c>
      <c r="D31" s="31">
        <v>6762000</v>
      </c>
      <c r="E31" s="31">
        <v>369456.8</v>
      </c>
      <c r="F31" s="16">
        <f t="shared" si="0"/>
        <v>5.463720792664891</v>
      </c>
    </row>
    <row r="32" spans="1:6" ht="12.75">
      <c r="A32" s="3">
        <f t="shared" si="1"/>
        <v>20</v>
      </c>
      <c r="B32" s="35" t="s">
        <v>122</v>
      </c>
      <c r="C32" s="33" t="s">
        <v>126</v>
      </c>
      <c r="D32" s="36">
        <v>79820</v>
      </c>
      <c r="E32" s="36">
        <v>79820</v>
      </c>
      <c r="F32" s="13">
        <f aca="true" t="shared" si="2" ref="F32:F44">E32/D32*100</f>
        <v>100</v>
      </c>
    </row>
    <row r="33" spans="1:6" ht="12.75">
      <c r="A33" s="3">
        <v>21</v>
      </c>
      <c r="B33" s="35" t="s">
        <v>51</v>
      </c>
      <c r="C33" s="33" t="s">
        <v>17</v>
      </c>
      <c r="D33" s="36">
        <v>120180</v>
      </c>
      <c r="E33" s="36">
        <v>80317.8</v>
      </c>
      <c r="F33" s="13">
        <f t="shared" si="2"/>
        <v>66.83125312031952</v>
      </c>
    </row>
    <row r="34" spans="1:10" ht="15" customHeight="1">
      <c r="A34" s="3">
        <v>22</v>
      </c>
      <c r="B34" s="35" t="s">
        <v>146</v>
      </c>
      <c r="C34" s="33" t="s">
        <v>147</v>
      </c>
      <c r="D34" s="36">
        <v>6562000</v>
      </c>
      <c r="E34" s="36">
        <v>209319</v>
      </c>
      <c r="F34" s="13">
        <f t="shared" si="2"/>
        <v>3.1898658945443463</v>
      </c>
      <c r="J34" s="14"/>
    </row>
    <row r="35" spans="1:6" ht="12.75">
      <c r="A35" s="11">
        <v>23</v>
      </c>
      <c r="B35" s="34" t="s">
        <v>148</v>
      </c>
      <c r="C35" s="37" t="s">
        <v>149</v>
      </c>
      <c r="D35" s="31">
        <v>2022000</v>
      </c>
      <c r="E35" s="31">
        <v>0</v>
      </c>
      <c r="F35" s="16">
        <f t="shared" si="2"/>
        <v>0</v>
      </c>
    </row>
    <row r="36" spans="1:6" ht="12.75">
      <c r="A36" s="3">
        <v>24</v>
      </c>
      <c r="B36" s="35" t="s">
        <v>150</v>
      </c>
      <c r="C36" s="33" t="s">
        <v>151</v>
      </c>
      <c r="D36" s="36">
        <v>2022000</v>
      </c>
      <c r="E36" s="36">
        <v>0</v>
      </c>
      <c r="F36" s="13">
        <f t="shared" si="2"/>
        <v>0</v>
      </c>
    </row>
    <row r="37" spans="1:6" ht="12.75">
      <c r="A37" s="11">
        <v>25</v>
      </c>
      <c r="B37" s="34" t="s">
        <v>52</v>
      </c>
      <c r="C37" s="37" t="s">
        <v>7</v>
      </c>
      <c r="D37" s="31">
        <v>534920867.62</v>
      </c>
      <c r="E37" s="31">
        <f>349919564.71+1692690.4+6994502.3</f>
        <v>358606757.40999997</v>
      </c>
      <c r="F37" s="16">
        <f t="shared" si="2"/>
        <v>67.03921628736103</v>
      </c>
    </row>
    <row r="38" spans="1:6" ht="12.75">
      <c r="A38" s="3">
        <v>26</v>
      </c>
      <c r="B38" s="35" t="s">
        <v>152</v>
      </c>
      <c r="C38" s="33" t="s">
        <v>153</v>
      </c>
      <c r="D38" s="36">
        <v>243927856.35</v>
      </c>
      <c r="E38" s="36">
        <v>114485403.42</v>
      </c>
      <c r="F38" s="13">
        <f t="shared" si="2"/>
        <v>46.934124348524826</v>
      </c>
    </row>
    <row r="39" spans="1:6" ht="12.75">
      <c r="A39" s="3">
        <v>27</v>
      </c>
      <c r="B39" s="35" t="s">
        <v>154</v>
      </c>
      <c r="C39" s="33" t="s">
        <v>155</v>
      </c>
      <c r="D39" s="36">
        <v>270994356.86</v>
      </c>
      <c r="E39" s="36">
        <f>217632283.53+1692690.4+6994502.3</f>
        <v>226319476.23000002</v>
      </c>
      <c r="F39" s="13">
        <f t="shared" si="2"/>
        <v>83.51446091068246</v>
      </c>
    </row>
    <row r="40" spans="1:6" ht="12.75">
      <c r="A40" s="3">
        <v>28</v>
      </c>
      <c r="B40" s="35" t="s">
        <v>53</v>
      </c>
      <c r="C40" s="33" t="s">
        <v>18</v>
      </c>
      <c r="D40" s="36">
        <v>14634688</v>
      </c>
      <c r="E40" s="36">
        <v>13783123.14</v>
      </c>
      <c r="F40" s="13">
        <f t="shared" si="2"/>
        <v>94.18118883026409</v>
      </c>
    </row>
    <row r="41" spans="1:6" ht="12.75">
      <c r="A41" s="3">
        <v>29</v>
      </c>
      <c r="B41" s="35" t="s">
        <v>156</v>
      </c>
      <c r="C41" s="33" t="s">
        <v>157</v>
      </c>
      <c r="D41" s="36">
        <v>5363966.41</v>
      </c>
      <c r="E41" s="36">
        <v>4018754.62</v>
      </c>
      <c r="F41" s="13">
        <f t="shared" si="2"/>
        <v>74.92132337942809</v>
      </c>
    </row>
    <row r="42" spans="1:6" ht="12.75">
      <c r="A42" s="11">
        <v>30</v>
      </c>
      <c r="B42" s="34" t="s">
        <v>54</v>
      </c>
      <c r="C42" s="37" t="s">
        <v>8</v>
      </c>
      <c r="D42" s="31">
        <v>8663962.43</v>
      </c>
      <c r="E42" s="31">
        <f>5250054.98+50000</f>
        <v>5300054.98</v>
      </c>
      <c r="F42" s="16">
        <f t="shared" si="2"/>
        <v>61.17356836229957</v>
      </c>
    </row>
    <row r="43" spans="1:8" ht="12.75">
      <c r="A43" s="3">
        <v>31</v>
      </c>
      <c r="B43" s="35" t="s">
        <v>55</v>
      </c>
      <c r="C43" s="33" t="s">
        <v>19</v>
      </c>
      <c r="D43" s="36">
        <v>7362524.79</v>
      </c>
      <c r="E43" s="36">
        <f>4243868.72+50000</f>
        <v>4293868.72</v>
      </c>
      <c r="F43" s="13">
        <f t="shared" si="2"/>
        <v>58.32060118605047</v>
      </c>
      <c r="H43" s="2" t="s">
        <v>171</v>
      </c>
    </row>
    <row r="44" spans="1:9" ht="12.75">
      <c r="A44" s="3">
        <v>32</v>
      </c>
      <c r="B44" s="35" t="s">
        <v>158</v>
      </c>
      <c r="C44" s="33" t="s">
        <v>159</v>
      </c>
      <c r="D44" s="36">
        <v>1301437.64</v>
      </c>
      <c r="E44" s="36">
        <v>1006186.26</v>
      </c>
      <c r="F44" s="13">
        <f t="shared" si="2"/>
        <v>77.31344392344455</v>
      </c>
      <c r="I44" s="14"/>
    </row>
    <row r="45" spans="1:6" ht="12.75">
      <c r="A45" s="11">
        <v>33</v>
      </c>
      <c r="B45" s="34" t="s">
        <v>123</v>
      </c>
      <c r="C45" s="37" t="s">
        <v>127</v>
      </c>
      <c r="D45" s="31">
        <v>72980985</v>
      </c>
      <c r="E45" s="31">
        <f>54319801.7+5499423.37+893600</f>
        <v>60712825.07</v>
      </c>
      <c r="F45" s="16">
        <f t="shared" si="0"/>
        <v>83.18992278605174</v>
      </c>
    </row>
    <row r="46" spans="1:6" ht="12.75">
      <c r="A46" s="3">
        <v>34</v>
      </c>
      <c r="B46" s="35" t="s">
        <v>124</v>
      </c>
      <c r="C46" s="33" t="s">
        <v>128</v>
      </c>
      <c r="D46" s="36">
        <v>3090705</v>
      </c>
      <c r="E46" s="36">
        <v>2813149.84</v>
      </c>
      <c r="F46" s="13">
        <f t="shared" si="0"/>
        <v>91.01968127013093</v>
      </c>
    </row>
    <row r="47" spans="1:6" ht="12.75">
      <c r="A47" s="3">
        <f t="shared" si="1"/>
        <v>35</v>
      </c>
      <c r="B47" s="35" t="s">
        <v>125</v>
      </c>
      <c r="C47" s="33" t="s">
        <v>129</v>
      </c>
      <c r="D47" s="36">
        <v>67089075.84</v>
      </c>
      <c r="E47" s="36">
        <f>49371111.38+5499423.37+893600</f>
        <v>55764134.75</v>
      </c>
      <c r="F47" s="13">
        <f t="shared" si="0"/>
        <v>83.11954524905258</v>
      </c>
    </row>
    <row r="48" spans="1:6" ht="12.75">
      <c r="A48" s="3">
        <f t="shared" si="1"/>
        <v>36</v>
      </c>
      <c r="B48" s="35" t="s">
        <v>160</v>
      </c>
      <c r="C48" s="33" t="s">
        <v>161</v>
      </c>
      <c r="D48" s="36">
        <v>2801204.16</v>
      </c>
      <c r="E48" s="36">
        <v>2135540.48</v>
      </c>
      <c r="F48" s="13">
        <f t="shared" si="0"/>
        <v>76.2365167985471</v>
      </c>
    </row>
    <row r="49" spans="1:6" ht="12.75">
      <c r="A49" s="11">
        <f t="shared" si="1"/>
        <v>37</v>
      </c>
      <c r="B49" s="34" t="s">
        <v>56</v>
      </c>
      <c r="C49" s="37" t="s">
        <v>9</v>
      </c>
      <c r="D49" s="31">
        <v>39564403.03</v>
      </c>
      <c r="E49" s="31">
        <v>16646395.4</v>
      </c>
      <c r="F49" s="16">
        <f t="shared" si="0"/>
        <v>42.074173057477324</v>
      </c>
    </row>
    <row r="50" spans="1:6" ht="12.75">
      <c r="A50" s="3">
        <f t="shared" si="1"/>
        <v>38</v>
      </c>
      <c r="B50" s="35" t="s">
        <v>162</v>
      </c>
      <c r="C50" s="33" t="s">
        <v>163</v>
      </c>
      <c r="D50" s="36">
        <v>5540725</v>
      </c>
      <c r="E50" s="36">
        <v>4187660.82</v>
      </c>
      <c r="F50" s="13">
        <f t="shared" si="0"/>
        <v>75.57965464808305</v>
      </c>
    </row>
    <row r="51" spans="1:6" ht="12.75">
      <c r="A51" s="3">
        <f t="shared" si="1"/>
        <v>39</v>
      </c>
      <c r="B51" s="35" t="s">
        <v>57</v>
      </c>
      <c r="C51" s="33" t="s">
        <v>58</v>
      </c>
      <c r="D51" s="36">
        <v>34023678.03</v>
      </c>
      <c r="E51" s="36">
        <v>12458734.58</v>
      </c>
      <c r="F51" s="13">
        <f>E51/D51*100</f>
        <v>36.617835875988035</v>
      </c>
    </row>
    <row r="52" spans="1:6" ht="38.25">
      <c r="A52" s="11">
        <v>40</v>
      </c>
      <c r="B52" s="34" t="s">
        <v>114</v>
      </c>
      <c r="C52" s="37" t="s">
        <v>107</v>
      </c>
      <c r="D52" s="31">
        <v>168111306.82</v>
      </c>
      <c r="E52" s="31">
        <f>142814643.69+1050100+69000</f>
        <v>143933743.69</v>
      </c>
      <c r="F52" s="16">
        <f>E52/D52*100</f>
        <v>85.61812195304186</v>
      </c>
    </row>
    <row r="53" spans="1:6" ht="38.25">
      <c r="A53" s="3">
        <v>41</v>
      </c>
      <c r="B53" s="35" t="s">
        <v>164</v>
      </c>
      <c r="C53" s="33" t="s">
        <v>165</v>
      </c>
      <c r="D53" s="36">
        <v>40332000</v>
      </c>
      <c r="E53" s="36">
        <v>38114000</v>
      </c>
      <c r="F53" s="13">
        <f>E53/D53*100</f>
        <v>94.50064464940989</v>
      </c>
    </row>
    <row r="54" spans="1:6" ht="12.75">
      <c r="A54" s="3">
        <v>42</v>
      </c>
      <c r="B54" s="35" t="s">
        <v>115</v>
      </c>
      <c r="C54" s="33" t="s">
        <v>108</v>
      </c>
      <c r="D54" s="36">
        <v>127779306.82</v>
      </c>
      <c r="E54" s="36">
        <f>104700643.69+1050100+69000</f>
        <v>105819743.69</v>
      </c>
      <c r="F54" s="13">
        <f>E54/D54*100</f>
        <v>82.8144605910768</v>
      </c>
    </row>
    <row r="55" spans="2:6" ht="12.75">
      <c r="B55" s="61" t="s">
        <v>59</v>
      </c>
      <c r="C55" s="61"/>
      <c r="D55" s="32">
        <v>933447076.26</v>
      </c>
      <c r="E55" s="32">
        <f>E52+E49+E45+E42+E37+E35+E31+E24+E21+E13</f>
        <v>662499719.1199998</v>
      </c>
      <c r="F55" s="17">
        <f>E55/D55*100</f>
        <v>70.9734634098815</v>
      </c>
    </row>
    <row r="56" spans="2:6" ht="12.75">
      <c r="B56" s="14"/>
      <c r="C56" s="14"/>
      <c r="D56" s="14"/>
      <c r="E56" s="12"/>
      <c r="F56" s="12"/>
    </row>
  </sheetData>
  <sheetProtection/>
  <mergeCells count="8">
    <mergeCell ref="B55:C55"/>
    <mergeCell ref="E1:F1"/>
    <mergeCell ref="D9:D11"/>
    <mergeCell ref="E9:F10"/>
    <mergeCell ref="A7:F7"/>
    <mergeCell ref="A9:A11"/>
    <mergeCell ref="B9:B11"/>
    <mergeCell ref="C9:C1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galan</cp:lastModifiedBy>
  <cp:lastPrinted>2013-12-09T10:22:43Z</cp:lastPrinted>
  <dcterms:created xsi:type="dcterms:W3CDTF">1996-10-08T23:32:33Z</dcterms:created>
  <dcterms:modified xsi:type="dcterms:W3CDTF">2013-12-09T10:30:24Z</dcterms:modified>
  <cp:category/>
  <cp:version/>
  <cp:contentType/>
  <cp:contentStatus/>
</cp:coreProperties>
</file>